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motero\OneDrive - CGPJ.ES\Documentos\VIOLENCIA MUJER\2023\1º Trimestre\Publicar\"/>
    </mc:Choice>
  </mc:AlternateContent>
  <xr:revisionPtr revIDLastSave="0" documentId="13_ncr:1_{38433C07-0F7B-4BC5-9D9F-B3951EE8D7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ortada" sheetId="4" r:id="rId1"/>
    <sheet name="Andalucía" sheetId="1" r:id="rId2"/>
    <sheet name="Aragón" sheetId="6" r:id="rId3"/>
    <sheet name="Asturias" sheetId="7" r:id="rId4"/>
    <sheet name="Illes Balears" sheetId="8" r:id="rId5"/>
    <sheet name="Canarias" sheetId="9" r:id="rId6"/>
    <sheet name="Cantabria" sheetId="10" r:id="rId7"/>
    <sheet name="Castilla y León" sheetId="16" r:id="rId8"/>
    <sheet name="Castilla La Mancha" sheetId="12" r:id="rId9"/>
    <sheet name="Cataluña" sheetId="13" r:id="rId10"/>
    <sheet name="Com. Valenciana" sheetId="14" r:id="rId11"/>
    <sheet name="Extremadura" sheetId="15" r:id="rId12"/>
    <sheet name="Galicia" sheetId="17" r:id="rId13"/>
    <sheet name="Com. Madrid" sheetId="18" r:id="rId14"/>
    <sheet name="Región de Murcia" sheetId="19" r:id="rId15"/>
    <sheet name="Navarra" sheetId="20" r:id="rId16"/>
    <sheet name="Pais Vasco" sheetId="21" r:id="rId17"/>
    <sheet name="La Rioja" sheetId="22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22" l="1"/>
  <c r="E18" i="22"/>
  <c r="E19" i="21"/>
  <c r="E18" i="21"/>
  <c r="E19" i="20"/>
  <c r="E18" i="20"/>
  <c r="E19" i="19"/>
  <c r="E18" i="19"/>
  <c r="E19" i="18"/>
  <c r="E18" i="18"/>
  <c r="E19" i="17"/>
  <c r="E18" i="17"/>
  <c r="E19" i="15"/>
  <c r="E18" i="15"/>
  <c r="E19" i="14"/>
  <c r="E19" i="13"/>
  <c r="E18" i="13"/>
  <c r="E19" i="12"/>
  <c r="E18" i="12"/>
  <c r="E19" i="16"/>
  <c r="E18" i="16"/>
  <c r="E19" i="10"/>
  <c r="E18" i="10"/>
  <c r="E19" i="9"/>
  <c r="E18" i="9"/>
  <c r="E19" i="8"/>
  <c r="E18" i="8"/>
  <c r="E19" i="7"/>
  <c r="E18" i="7"/>
  <c r="E18" i="14"/>
  <c r="E19" i="1"/>
  <c r="E18" i="1"/>
  <c r="E19" i="6"/>
  <c r="E18" i="6"/>
  <c r="D20" i="19" l="1"/>
  <c r="D20" i="18"/>
  <c r="E17" i="17"/>
  <c r="D20" i="17"/>
  <c r="E25" i="15"/>
  <c r="D20" i="15"/>
  <c r="E25" i="14"/>
  <c r="D20" i="14"/>
  <c r="E25" i="13"/>
  <c r="D20" i="13"/>
  <c r="D20" i="12"/>
  <c r="D20" i="16"/>
  <c r="E25" i="10"/>
  <c r="D20" i="9"/>
  <c r="E16" i="8"/>
  <c r="E16" i="6"/>
  <c r="E14" i="6"/>
  <c r="D20" i="10"/>
  <c r="E25" i="16"/>
  <c r="E25" i="17"/>
  <c r="E16" i="17"/>
  <c r="E25" i="18"/>
  <c r="E16" i="19"/>
  <c r="E25" i="20"/>
  <c r="E16" i="20"/>
  <c r="E17" i="21"/>
  <c r="E16" i="21"/>
  <c r="E25" i="22"/>
  <c r="D20" i="22"/>
  <c r="E15" i="7" l="1"/>
  <c r="E15" i="9"/>
  <c r="E15" i="10"/>
  <c r="E15" i="16"/>
  <c r="E15" i="13"/>
  <c r="E15" i="14"/>
  <c r="E15" i="15"/>
  <c r="E15" i="18"/>
  <c r="E15" i="19"/>
  <c r="E15" i="20"/>
  <c r="C20" i="21"/>
  <c r="E15" i="22"/>
  <c r="E16" i="16"/>
  <c r="E16" i="12"/>
  <c r="D20" i="20"/>
  <c r="E16" i="14"/>
  <c r="E25" i="6"/>
  <c r="E25" i="7"/>
  <c r="E25" i="8"/>
  <c r="D20" i="6"/>
  <c r="E16" i="9"/>
  <c r="E16" i="10"/>
  <c r="E16" i="15"/>
  <c r="E25" i="9"/>
  <c r="E16" i="7"/>
  <c r="E16" i="13"/>
  <c r="D20" i="7"/>
  <c r="D20" i="8"/>
  <c r="C20" i="6"/>
  <c r="E14" i="7"/>
  <c r="E14" i="8"/>
  <c r="E14" i="9"/>
  <c r="E14" i="10"/>
  <c r="E14" i="16"/>
  <c r="E14" i="12"/>
  <c r="E14" i="13"/>
  <c r="E14" i="14"/>
  <c r="E14" i="15"/>
  <c r="E14" i="17"/>
  <c r="E14" i="18"/>
  <c r="E14" i="19"/>
  <c r="E14" i="20"/>
  <c r="E14" i="21"/>
  <c r="E14" i="22"/>
  <c r="E16" i="18"/>
  <c r="C20" i="14"/>
  <c r="E20" i="14" s="1"/>
  <c r="E25" i="12"/>
  <c r="E25" i="21"/>
  <c r="E25" i="19"/>
  <c r="D20" i="21"/>
  <c r="E15" i="6"/>
  <c r="E16" i="22"/>
  <c r="C20" i="7"/>
  <c r="C20" i="8"/>
  <c r="C20" i="9"/>
  <c r="E20" i="9" s="1"/>
  <c r="C20" i="10"/>
  <c r="E20" i="10" s="1"/>
  <c r="C20" i="16"/>
  <c r="E20" i="16" s="1"/>
  <c r="C20" i="12"/>
  <c r="E20" i="12" s="1"/>
  <c r="C20" i="15"/>
  <c r="E20" i="15" s="1"/>
  <c r="C20" i="17"/>
  <c r="E20" i="17" s="1"/>
  <c r="C20" i="18"/>
  <c r="E20" i="18" s="1"/>
  <c r="C20" i="19"/>
  <c r="E20" i="19" s="1"/>
  <c r="C20" i="20"/>
  <c r="E20" i="20" s="1"/>
  <c r="C20" i="22"/>
  <c r="E20" i="22" s="1"/>
  <c r="C20" i="13"/>
  <c r="E20" i="13" s="1"/>
  <c r="E17" i="12"/>
  <c r="E17" i="8"/>
  <c r="E17" i="22"/>
  <c r="E15" i="21"/>
  <c r="E17" i="18"/>
  <c r="E15" i="17"/>
  <c r="E17" i="13"/>
  <c r="E15" i="12"/>
  <c r="E17" i="9"/>
  <c r="E15" i="8"/>
  <c r="E17" i="6"/>
  <c r="E17" i="19"/>
  <c r="E17" i="14"/>
  <c r="E17" i="10"/>
  <c r="E17" i="20"/>
  <c r="E17" i="15"/>
  <c r="E17" i="16"/>
  <c r="E17" i="7"/>
  <c r="E20" i="21" l="1"/>
  <c r="E20" i="6"/>
  <c r="E20" i="7"/>
  <c r="E20" i="8"/>
  <c r="C169" i="8" l="1"/>
  <c r="C169" i="17"/>
  <c r="C169" i="21"/>
  <c r="D169" i="15"/>
  <c r="D169" i="19"/>
  <c r="D169" i="14"/>
  <c r="D169" i="7"/>
  <c r="D169" i="8"/>
  <c r="C169" i="12"/>
  <c r="D169" i="12"/>
  <c r="D169" i="16"/>
  <c r="D169" i="6"/>
  <c r="D169" i="10"/>
  <c r="D169" i="18"/>
  <c r="D169" i="13"/>
  <c r="D169" i="17"/>
  <c r="C169" i="10"/>
  <c r="C169" i="6"/>
  <c r="C169" i="14"/>
  <c r="C169" i="19"/>
  <c r="D169" i="22"/>
  <c r="D169" i="21"/>
  <c r="D169" i="20"/>
  <c r="D169" i="9"/>
  <c r="C169" i="22"/>
  <c r="C169" i="20"/>
  <c r="C169" i="18"/>
  <c r="C169" i="15"/>
  <c r="C169" i="13"/>
  <c r="C169" i="16"/>
  <c r="C169" i="9"/>
  <c r="C169" i="7"/>
  <c r="L148" i="22" l="1"/>
  <c r="M148" i="22"/>
  <c r="L148" i="21"/>
  <c r="M148" i="20"/>
  <c r="L148" i="19"/>
  <c r="L148" i="17"/>
  <c r="L148" i="15"/>
  <c r="L148" i="12"/>
  <c r="L148" i="10"/>
  <c r="L148" i="8"/>
  <c r="L148" i="7"/>
  <c r="K148" i="20" l="1"/>
  <c r="M148" i="10"/>
  <c r="M148" i="15"/>
  <c r="M148" i="17"/>
  <c r="L148" i="16"/>
  <c r="L148" i="20"/>
  <c r="N148" i="7"/>
  <c r="N148" i="10"/>
  <c r="N148" i="12"/>
  <c r="N148" i="13"/>
  <c r="N148" i="14"/>
  <c r="N148" i="17"/>
  <c r="N148" i="18"/>
  <c r="N148" i="19"/>
  <c r="N148" i="20"/>
  <c r="N148" i="21"/>
  <c r="M148" i="7"/>
  <c r="M148" i="13"/>
  <c r="M148" i="14"/>
  <c r="M148" i="18"/>
  <c r="M148" i="19"/>
  <c r="M148" i="21"/>
  <c r="L148" i="14"/>
  <c r="L148" i="18"/>
  <c r="L148" i="13"/>
  <c r="K148" i="13"/>
  <c r="K148" i="7"/>
  <c r="K148" i="8"/>
  <c r="K148" i="10"/>
  <c r="K148" i="14"/>
  <c r="K148" i="15"/>
  <c r="K148" i="17"/>
  <c r="K148" i="18"/>
  <c r="K148" i="19"/>
  <c r="N148" i="22"/>
  <c r="M148" i="8"/>
  <c r="M148" i="16"/>
  <c r="M148" i="12"/>
  <c r="N148" i="8"/>
  <c r="N148" i="15"/>
  <c r="N148" i="16"/>
  <c r="K148" i="21"/>
  <c r="K148" i="22"/>
  <c r="K148" i="12"/>
  <c r="K148" i="16"/>
  <c r="L148" i="6"/>
  <c r="K148" i="1"/>
  <c r="K148" i="6" l="1"/>
  <c r="N148" i="1"/>
  <c r="M148" i="1"/>
  <c r="L148" i="1"/>
  <c r="N148" i="6"/>
  <c r="M148" i="6"/>
  <c r="E159" i="22" l="1"/>
  <c r="E158" i="22"/>
  <c r="M147" i="22"/>
  <c r="L147" i="22"/>
  <c r="N146" i="22"/>
  <c r="M146" i="22"/>
  <c r="L146" i="22"/>
  <c r="K146" i="22"/>
  <c r="M145" i="22"/>
  <c r="L145" i="22"/>
  <c r="K145" i="22"/>
  <c r="J150" i="22"/>
  <c r="I150" i="22"/>
  <c r="G150" i="22"/>
  <c r="F150" i="22"/>
  <c r="E150" i="22"/>
  <c r="D150" i="22"/>
  <c r="C150" i="22"/>
  <c r="J149" i="22"/>
  <c r="G149" i="22"/>
  <c r="D149" i="22"/>
  <c r="C149" i="22"/>
  <c r="M133" i="22"/>
  <c r="L133" i="22"/>
  <c r="N132" i="22"/>
  <c r="M132" i="22"/>
  <c r="L132" i="22"/>
  <c r="K132" i="22"/>
  <c r="J135" i="22"/>
  <c r="I135" i="22"/>
  <c r="H135" i="22"/>
  <c r="G135" i="22"/>
  <c r="F135" i="22"/>
  <c r="E135" i="22"/>
  <c r="D135" i="22"/>
  <c r="K131" i="22"/>
  <c r="N130" i="22"/>
  <c r="M130" i="22"/>
  <c r="L130" i="22"/>
  <c r="K130" i="22"/>
  <c r="M129" i="22"/>
  <c r="L129" i="22"/>
  <c r="J134" i="22"/>
  <c r="I134" i="22"/>
  <c r="H134" i="22"/>
  <c r="G134" i="22"/>
  <c r="F134" i="22"/>
  <c r="E134" i="22"/>
  <c r="D134" i="22"/>
  <c r="C134" i="22"/>
  <c r="E112" i="22"/>
  <c r="E77" i="22"/>
  <c r="E76" i="22"/>
  <c r="E223" i="22"/>
  <c r="E214" i="22"/>
  <c r="E213" i="22"/>
  <c r="E212" i="22"/>
  <c r="E210" i="22"/>
  <c r="E209" i="22"/>
  <c r="E207" i="22"/>
  <c r="E200" i="22"/>
  <c r="E199" i="22"/>
  <c r="E198" i="22"/>
  <c r="E197" i="22"/>
  <c r="E185" i="22"/>
  <c r="E184" i="22"/>
  <c r="E182" i="22"/>
  <c r="E180" i="22"/>
  <c r="E179" i="22"/>
  <c r="E178" i="22"/>
  <c r="E168" i="22"/>
  <c r="H149" i="22"/>
  <c r="N145" i="22"/>
  <c r="H150" i="22"/>
  <c r="B11" i="22"/>
  <c r="E214" i="21"/>
  <c r="E213" i="21"/>
  <c r="E212" i="21"/>
  <c r="E198" i="21"/>
  <c r="L147" i="21"/>
  <c r="M146" i="21"/>
  <c r="L146" i="21"/>
  <c r="L145" i="21"/>
  <c r="J150" i="21"/>
  <c r="I150" i="21"/>
  <c r="H150" i="21"/>
  <c r="F150" i="21"/>
  <c r="E150" i="21"/>
  <c r="L144" i="21"/>
  <c r="K144" i="21"/>
  <c r="J149" i="21"/>
  <c r="I149" i="21"/>
  <c r="H149" i="21"/>
  <c r="G149" i="21"/>
  <c r="D149" i="21"/>
  <c r="C149" i="21"/>
  <c r="N132" i="21"/>
  <c r="M132" i="21"/>
  <c r="L132" i="21"/>
  <c r="K132" i="21"/>
  <c r="J135" i="21"/>
  <c r="I135" i="21"/>
  <c r="H135" i="21"/>
  <c r="G135" i="21"/>
  <c r="E135" i="21"/>
  <c r="D135" i="21"/>
  <c r="N130" i="21"/>
  <c r="M130" i="21"/>
  <c r="L130" i="21"/>
  <c r="K130" i="21"/>
  <c r="L129" i="21"/>
  <c r="I134" i="21"/>
  <c r="H134" i="21"/>
  <c r="G134" i="21"/>
  <c r="E134" i="21"/>
  <c r="D134" i="21"/>
  <c r="C134" i="21"/>
  <c r="E76" i="21"/>
  <c r="E207" i="21"/>
  <c r="B11" i="21"/>
  <c r="M129" i="21" l="1"/>
  <c r="E72" i="22"/>
  <c r="M133" i="21"/>
  <c r="E35" i="22"/>
  <c r="N129" i="22"/>
  <c r="N133" i="22"/>
  <c r="K129" i="22"/>
  <c r="K133" i="22"/>
  <c r="C135" i="21"/>
  <c r="K135" i="21" s="1"/>
  <c r="F135" i="21"/>
  <c r="N135" i="21" s="1"/>
  <c r="E113" i="22"/>
  <c r="C50" i="22"/>
  <c r="E48" i="22"/>
  <c r="E70" i="22"/>
  <c r="E74" i="22"/>
  <c r="E90" i="22"/>
  <c r="E114" i="22"/>
  <c r="F134" i="21"/>
  <c r="D160" i="22"/>
  <c r="E91" i="21"/>
  <c r="E184" i="21"/>
  <c r="E180" i="21"/>
  <c r="E210" i="21"/>
  <c r="E37" i="22"/>
  <c r="E47" i="22"/>
  <c r="E221" i="21"/>
  <c r="C160" i="22"/>
  <c r="E157" i="22"/>
  <c r="E37" i="21"/>
  <c r="E44" i="21"/>
  <c r="E114" i="21"/>
  <c r="K147" i="22"/>
  <c r="E200" i="21"/>
  <c r="J134" i="21"/>
  <c r="K147" i="21"/>
  <c r="M143" i="22"/>
  <c r="N143" i="22"/>
  <c r="N147" i="22"/>
  <c r="M147" i="21"/>
  <c r="I149" i="22"/>
  <c r="N147" i="21"/>
  <c r="E166" i="21"/>
  <c r="K133" i="21"/>
  <c r="N133" i="21"/>
  <c r="N146" i="21"/>
  <c r="E158" i="21"/>
  <c r="E181" i="21"/>
  <c r="E185" i="21"/>
  <c r="E222" i="21"/>
  <c r="E159" i="21"/>
  <c r="K129" i="21"/>
  <c r="N129" i="21"/>
  <c r="E113" i="21"/>
  <c r="E92" i="21"/>
  <c r="E73" i="22"/>
  <c r="E77" i="21"/>
  <c r="D50" i="21"/>
  <c r="D51" i="21"/>
  <c r="D50" i="22"/>
  <c r="E45" i="22"/>
  <c r="E71" i="22"/>
  <c r="E75" i="22"/>
  <c r="E91" i="22"/>
  <c r="G150" i="21"/>
  <c r="E36" i="22"/>
  <c r="D51" i="22"/>
  <c r="E223" i="21"/>
  <c r="E48" i="21"/>
  <c r="E74" i="21"/>
  <c r="E209" i="21"/>
  <c r="E44" i="22"/>
  <c r="E92" i="22"/>
  <c r="M150" i="22"/>
  <c r="K146" i="21"/>
  <c r="C160" i="21"/>
  <c r="D93" i="22"/>
  <c r="L134" i="21"/>
  <c r="L133" i="21"/>
  <c r="L149" i="21"/>
  <c r="D160" i="21"/>
  <c r="E208" i="21"/>
  <c r="E36" i="21"/>
  <c r="C51" i="21"/>
  <c r="E72" i="21"/>
  <c r="E112" i="21"/>
  <c r="M143" i="21"/>
  <c r="M145" i="21"/>
  <c r="D150" i="21"/>
  <c r="L150" i="21" s="1"/>
  <c r="D93" i="21"/>
  <c r="K149" i="22"/>
  <c r="M128" i="21"/>
  <c r="E167" i="21"/>
  <c r="E35" i="21"/>
  <c r="E71" i="21"/>
  <c r="E75" i="21"/>
  <c r="E157" i="21"/>
  <c r="E179" i="21"/>
  <c r="E183" i="21"/>
  <c r="E149" i="22"/>
  <c r="E222" i="22"/>
  <c r="E46" i="22"/>
  <c r="L149" i="22"/>
  <c r="N145" i="21"/>
  <c r="E199" i="21"/>
  <c r="E46" i="21"/>
  <c r="E73" i="21"/>
  <c r="K145" i="21"/>
  <c r="E170" i="21"/>
  <c r="E169" i="22"/>
  <c r="E183" i="22"/>
  <c r="E34" i="22"/>
  <c r="E45" i="21"/>
  <c r="N143" i="21"/>
  <c r="E34" i="21"/>
  <c r="C50" i="21"/>
  <c r="E70" i="21"/>
  <c r="E90" i="21"/>
  <c r="E178" i="21"/>
  <c r="E182" i="21"/>
  <c r="E197" i="21"/>
  <c r="E166" i="22"/>
  <c r="E181" i="22"/>
  <c r="E208" i="22"/>
  <c r="E221" i="22"/>
  <c r="K144" i="22"/>
  <c r="L144" i="22"/>
  <c r="N144" i="22"/>
  <c r="M135" i="22"/>
  <c r="N135" i="22"/>
  <c r="L135" i="22"/>
  <c r="N134" i="22"/>
  <c r="M134" i="22"/>
  <c r="C51" i="22"/>
  <c r="K134" i="22"/>
  <c r="L150" i="22"/>
  <c r="E170" i="22"/>
  <c r="L134" i="22"/>
  <c r="N150" i="22"/>
  <c r="K150" i="22"/>
  <c r="M128" i="22"/>
  <c r="K128" i="22"/>
  <c r="M144" i="22"/>
  <c r="L128" i="22"/>
  <c r="F149" i="22"/>
  <c r="N149" i="22" s="1"/>
  <c r="E167" i="22"/>
  <c r="C93" i="22"/>
  <c r="C135" i="22"/>
  <c r="K135" i="22" s="1"/>
  <c r="L131" i="22"/>
  <c r="E171" i="22"/>
  <c r="K143" i="22"/>
  <c r="N128" i="22"/>
  <c r="M131" i="22"/>
  <c r="L143" i="22"/>
  <c r="N131" i="22"/>
  <c r="E168" i="21"/>
  <c r="K149" i="21"/>
  <c r="M144" i="21"/>
  <c r="N144" i="21"/>
  <c r="C150" i="21"/>
  <c r="M150" i="21"/>
  <c r="M134" i="21"/>
  <c r="L135" i="21"/>
  <c r="N150" i="21"/>
  <c r="K134" i="21"/>
  <c r="M135" i="21"/>
  <c r="K143" i="21"/>
  <c r="K128" i="21"/>
  <c r="E149" i="21"/>
  <c r="M149" i="21" s="1"/>
  <c r="E47" i="21"/>
  <c r="L128" i="21"/>
  <c r="F149" i="21"/>
  <c r="N149" i="21" s="1"/>
  <c r="N128" i="21"/>
  <c r="L143" i="21"/>
  <c r="K131" i="21"/>
  <c r="L131" i="21"/>
  <c r="E171" i="21"/>
  <c r="M131" i="21"/>
  <c r="C93" i="21"/>
  <c r="N131" i="21"/>
  <c r="E214" i="20"/>
  <c r="E213" i="20"/>
  <c r="E185" i="20"/>
  <c r="E184" i="20"/>
  <c r="E159" i="20"/>
  <c r="L147" i="20"/>
  <c r="L145" i="20"/>
  <c r="J150" i="20"/>
  <c r="I150" i="20"/>
  <c r="H150" i="20"/>
  <c r="G150" i="20"/>
  <c r="F150" i="20"/>
  <c r="E150" i="20"/>
  <c r="D150" i="20"/>
  <c r="C150" i="20"/>
  <c r="I149" i="20"/>
  <c r="H149" i="20"/>
  <c r="D149" i="20"/>
  <c r="J135" i="20"/>
  <c r="I135" i="20"/>
  <c r="H135" i="20"/>
  <c r="G135" i="20"/>
  <c r="F135" i="20"/>
  <c r="M131" i="20"/>
  <c r="D135" i="20"/>
  <c r="C135" i="20"/>
  <c r="N130" i="20"/>
  <c r="M130" i="20"/>
  <c r="L130" i="20"/>
  <c r="K130" i="20"/>
  <c r="N129" i="20"/>
  <c r="M129" i="20"/>
  <c r="L129" i="20"/>
  <c r="K129" i="20"/>
  <c r="J134" i="20"/>
  <c r="I134" i="20"/>
  <c r="H134" i="20"/>
  <c r="G134" i="20"/>
  <c r="E134" i="20"/>
  <c r="D134" i="20"/>
  <c r="C134" i="20"/>
  <c r="E76" i="20"/>
  <c r="E35" i="20"/>
  <c r="E207" i="20"/>
  <c r="B11" i="20"/>
  <c r="E158" i="20" l="1"/>
  <c r="E181" i="20"/>
  <c r="M133" i="20"/>
  <c r="E212" i="20"/>
  <c r="E50" i="21"/>
  <c r="E50" i="22"/>
  <c r="E160" i="22"/>
  <c r="E77" i="20"/>
  <c r="E198" i="20"/>
  <c r="E160" i="21"/>
  <c r="N134" i="21"/>
  <c r="E166" i="20"/>
  <c r="E93" i="22"/>
  <c r="K150" i="21"/>
  <c r="E183" i="20"/>
  <c r="E70" i="20"/>
  <c r="E74" i="20"/>
  <c r="E90" i="20"/>
  <c r="E182" i="20"/>
  <c r="E208" i="20"/>
  <c r="E223" i="20"/>
  <c r="E210" i="20"/>
  <c r="E51" i="21"/>
  <c r="K143" i="20"/>
  <c r="K146" i="20"/>
  <c r="K147" i="20"/>
  <c r="M149" i="22"/>
  <c r="M147" i="20"/>
  <c r="L146" i="20"/>
  <c r="M143" i="20"/>
  <c r="M145" i="20"/>
  <c r="M146" i="20"/>
  <c r="N143" i="20"/>
  <c r="N146" i="20"/>
  <c r="N147" i="20"/>
  <c r="E167" i="20"/>
  <c r="E92" i="20"/>
  <c r="E180" i="20"/>
  <c r="E199" i="20"/>
  <c r="E221" i="20"/>
  <c r="N128" i="20"/>
  <c r="K132" i="20"/>
  <c r="K133" i="20"/>
  <c r="L132" i="20"/>
  <c r="L133" i="20"/>
  <c r="N133" i="20"/>
  <c r="N132" i="20"/>
  <c r="M132" i="20"/>
  <c r="E44" i="20"/>
  <c r="E209" i="20"/>
  <c r="K145" i="20"/>
  <c r="E51" i="22"/>
  <c r="J149" i="20"/>
  <c r="D160" i="20"/>
  <c r="E91" i="20"/>
  <c r="E114" i="20"/>
  <c r="E73" i="20"/>
  <c r="E200" i="20"/>
  <c r="E222" i="20"/>
  <c r="N145" i="20"/>
  <c r="L143" i="20"/>
  <c r="E157" i="20"/>
  <c r="C160" i="20"/>
  <c r="D51" i="20"/>
  <c r="E45" i="20"/>
  <c r="E71" i="20"/>
  <c r="E179" i="20"/>
  <c r="E169" i="21"/>
  <c r="M150" i="20"/>
  <c r="N144" i="20"/>
  <c r="E178" i="20"/>
  <c r="G149" i="20"/>
  <c r="E93" i="21"/>
  <c r="E37" i="20"/>
  <c r="E47" i="20"/>
  <c r="E36" i="20"/>
  <c r="E46" i="20"/>
  <c r="E34" i="20"/>
  <c r="C50" i="20"/>
  <c r="E48" i="20"/>
  <c r="E72" i="20"/>
  <c r="K150" i="20"/>
  <c r="E112" i="20"/>
  <c r="N135" i="20"/>
  <c r="D93" i="20"/>
  <c r="E75" i="20"/>
  <c r="E197" i="20"/>
  <c r="E113" i="20"/>
  <c r="C149" i="20"/>
  <c r="E168" i="20"/>
  <c r="L149" i="20"/>
  <c r="L150" i="20"/>
  <c r="N150" i="20"/>
  <c r="F149" i="20"/>
  <c r="E149" i="20"/>
  <c r="M149" i="20" s="1"/>
  <c r="E135" i="20"/>
  <c r="M135" i="20" s="1"/>
  <c r="M134" i="20"/>
  <c r="K134" i="20"/>
  <c r="K135" i="20"/>
  <c r="L134" i="20"/>
  <c r="L135" i="20"/>
  <c r="F134" i="20"/>
  <c r="N134" i="20" s="1"/>
  <c r="C51" i="20"/>
  <c r="K131" i="20"/>
  <c r="K144" i="20"/>
  <c r="E170" i="20"/>
  <c r="L131" i="20"/>
  <c r="M144" i="20"/>
  <c r="D50" i="20"/>
  <c r="C93" i="20"/>
  <c r="M128" i="20"/>
  <c r="N131" i="20"/>
  <c r="E171" i="20"/>
  <c r="L144" i="20"/>
  <c r="K128" i="20"/>
  <c r="L128" i="20"/>
  <c r="E160" i="20" l="1"/>
  <c r="K149" i="20"/>
  <c r="N149" i="20"/>
  <c r="E169" i="20"/>
  <c r="E51" i="20"/>
  <c r="E50" i="20"/>
  <c r="E93" i="20"/>
  <c r="E214" i="19" l="1"/>
  <c r="E213" i="19"/>
  <c r="E212" i="19"/>
  <c r="E198" i="19"/>
  <c r="E184" i="19"/>
  <c r="E181" i="19"/>
  <c r="M147" i="19"/>
  <c r="L147" i="19"/>
  <c r="M146" i="19"/>
  <c r="L146" i="19"/>
  <c r="L145" i="19"/>
  <c r="J150" i="19"/>
  <c r="I150" i="19"/>
  <c r="G150" i="19"/>
  <c r="M144" i="19"/>
  <c r="D150" i="19"/>
  <c r="J149" i="19"/>
  <c r="I149" i="19"/>
  <c r="G149" i="19"/>
  <c r="M143" i="19"/>
  <c r="D149" i="19"/>
  <c r="C149" i="19"/>
  <c r="M132" i="19"/>
  <c r="L132" i="19"/>
  <c r="I135" i="19"/>
  <c r="H135" i="19"/>
  <c r="F135" i="19"/>
  <c r="E135" i="19"/>
  <c r="D135" i="19"/>
  <c r="C135" i="19"/>
  <c r="N130" i="19"/>
  <c r="M130" i="19"/>
  <c r="L130" i="19"/>
  <c r="K130" i="19"/>
  <c r="N129" i="19"/>
  <c r="M129" i="19"/>
  <c r="L129" i="19"/>
  <c r="J134" i="19"/>
  <c r="I134" i="19"/>
  <c r="H134" i="19"/>
  <c r="E134" i="19"/>
  <c r="D134" i="19"/>
  <c r="E76" i="19"/>
  <c r="E48" i="19"/>
  <c r="E207" i="19"/>
  <c r="H150" i="19"/>
  <c r="H149" i="19"/>
  <c r="B11" i="19"/>
  <c r="K132" i="19" l="1"/>
  <c r="E77" i="19"/>
  <c r="N132" i="19"/>
  <c r="E34" i="19"/>
  <c r="E159" i="19"/>
  <c r="E70" i="19"/>
  <c r="E74" i="19"/>
  <c r="E114" i="19"/>
  <c r="E179" i="19"/>
  <c r="J135" i="19"/>
  <c r="N135" i="19" s="1"/>
  <c r="G135" i="19"/>
  <c r="K135" i="19" s="1"/>
  <c r="E210" i="19"/>
  <c r="E36" i="19"/>
  <c r="E72" i="19"/>
  <c r="E92" i="19"/>
  <c r="E113" i="19"/>
  <c r="E208" i="19"/>
  <c r="E223" i="19"/>
  <c r="G134" i="19"/>
  <c r="L133" i="19"/>
  <c r="E180" i="19"/>
  <c r="E209" i="19"/>
  <c r="E200" i="19"/>
  <c r="E197" i="19"/>
  <c r="E166" i="19"/>
  <c r="K147" i="19"/>
  <c r="D160" i="19"/>
  <c r="E182" i="19"/>
  <c r="N143" i="19"/>
  <c r="N147" i="19"/>
  <c r="M133" i="19"/>
  <c r="E45" i="19"/>
  <c r="E91" i="19"/>
  <c r="K146" i="19"/>
  <c r="C160" i="19"/>
  <c r="E170" i="19"/>
  <c r="E199" i="19"/>
  <c r="E221" i="19"/>
  <c r="E37" i="19"/>
  <c r="E73" i="19"/>
  <c r="E158" i="19"/>
  <c r="E185" i="19"/>
  <c r="E222" i="19"/>
  <c r="N128" i="19"/>
  <c r="N133" i="19"/>
  <c r="N144" i="19"/>
  <c r="N145" i="19"/>
  <c r="N146" i="19"/>
  <c r="D50" i="19"/>
  <c r="L143" i="19"/>
  <c r="C51" i="19"/>
  <c r="C50" i="19"/>
  <c r="C93" i="19"/>
  <c r="K131" i="19"/>
  <c r="C134" i="19"/>
  <c r="M128" i="19"/>
  <c r="D51" i="19"/>
  <c r="L150" i="19"/>
  <c r="E183" i="19"/>
  <c r="E112" i="19"/>
  <c r="K133" i="19"/>
  <c r="E90" i="19"/>
  <c r="E171" i="19"/>
  <c r="K145" i="19"/>
  <c r="F150" i="19"/>
  <c r="N150" i="19" s="1"/>
  <c r="M145" i="19"/>
  <c r="E150" i="19"/>
  <c r="M150" i="19" s="1"/>
  <c r="E35" i="19"/>
  <c r="E71" i="19"/>
  <c r="E75" i="19"/>
  <c r="E178" i="19"/>
  <c r="C150" i="19"/>
  <c r="K150" i="19" s="1"/>
  <c r="K143" i="19"/>
  <c r="K129" i="19"/>
  <c r="L134" i="19"/>
  <c r="M134" i="19"/>
  <c r="E46" i="19"/>
  <c r="K149" i="19"/>
  <c r="L135" i="19"/>
  <c r="L149" i="19"/>
  <c r="M135" i="19"/>
  <c r="K144" i="19"/>
  <c r="E47" i="19"/>
  <c r="L131" i="19"/>
  <c r="L144" i="19"/>
  <c r="E167" i="19"/>
  <c r="M131" i="19"/>
  <c r="E149" i="19"/>
  <c r="M149" i="19" s="1"/>
  <c r="E157" i="19"/>
  <c r="F134" i="19"/>
  <c r="N134" i="19" s="1"/>
  <c r="N131" i="19"/>
  <c r="F149" i="19"/>
  <c r="N149" i="19" s="1"/>
  <c r="D93" i="19"/>
  <c r="K128" i="19"/>
  <c r="E168" i="19"/>
  <c r="E44" i="19"/>
  <c r="L128" i="19"/>
  <c r="E160" i="19" l="1"/>
  <c r="K134" i="19"/>
  <c r="E51" i="19"/>
  <c r="E50" i="19"/>
  <c r="E93" i="19"/>
  <c r="E169" i="19"/>
  <c r="E214" i="18" l="1"/>
  <c r="E212" i="18"/>
  <c r="E198" i="18"/>
  <c r="L147" i="18"/>
  <c r="L146" i="18"/>
  <c r="L145" i="18"/>
  <c r="J150" i="18"/>
  <c r="I150" i="18"/>
  <c r="F150" i="18"/>
  <c r="D150" i="18"/>
  <c r="C150" i="18"/>
  <c r="J149" i="18"/>
  <c r="H149" i="18"/>
  <c r="L143" i="18"/>
  <c r="M132" i="18"/>
  <c r="I135" i="18"/>
  <c r="H135" i="18"/>
  <c r="E135" i="18"/>
  <c r="D135" i="18"/>
  <c r="M130" i="18"/>
  <c r="L130" i="18"/>
  <c r="M129" i="18"/>
  <c r="C134" i="18"/>
  <c r="E76" i="18"/>
  <c r="E207" i="18"/>
  <c r="H150" i="18"/>
  <c r="F149" i="18"/>
  <c r="B11" i="18"/>
  <c r="B11" i="1"/>
  <c r="B11" i="6"/>
  <c r="B11" i="7"/>
  <c r="B11" i="8"/>
  <c r="B11" i="9"/>
  <c r="B11" i="10"/>
  <c r="B11" i="16"/>
  <c r="B11" i="12"/>
  <c r="B11" i="13"/>
  <c r="B11" i="14"/>
  <c r="B11" i="15"/>
  <c r="B11" i="17"/>
  <c r="N130" i="18" l="1"/>
  <c r="L132" i="18"/>
  <c r="E179" i="18"/>
  <c r="E183" i="18"/>
  <c r="E178" i="18"/>
  <c r="E213" i="18"/>
  <c r="K130" i="18"/>
  <c r="E197" i="18"/>
  <c r="E208" i="18"/>
  <c r="E181" i="18"/>
  <c r="E185" i="18"/>
  <c r="E70" i="18"/>
  <c r="E74" i="18"/>
  <c r="E114" i="18"/>
  <c r="N133" i="18"/>
  <c r="E72" i="18"/>
  <c r="E92" i="18"/>
  <c r="E112" i="18"/>
  <c r="J134" i="18"/>
  <c r="L129" i="18"/>
  <c r="E184" i="18"/>
  <c r="E209" i="18"/>
  <c r="C160" i="17"/>
  <c r="E166" i="18"/>
  <c r="D160" i="18"/>
  <c r="C135" i="18"/>
  <c r="F135" i="18"/>
  <c r="E35" i="18"/>
  <c r="E45" i="18"/>
  <c r="K129" i="18"/>
  <c r="K132" i="18"/>
  <c r="K133" i="18"/>
  <c r="K143" i="18"/>
  <c r="K145" i="18"/>
  <c r="K146" i="18"/>
  <c r="K147" i="18"/>
  <c r="C160" i="18"/>
  <c r="E167" i="18"/>
  <c r="D160" i="17"/>
  <c r="E200" i="18"/>
  <c r="E222" i="18"/>
  <c r="M145" i="18"/>
  <c r="M128" i="18"/>
  <c r="M133" i="18"/>
  <c r="M143" i="18"/>
  <c r="I149" i="18"/>
  <c r="J135" i="18"/>
  <c r="D134" i="18"/>
  <c r="E37" i="18"/>
  <c r="E47" i="18"/>
  <c r="E150" i="18"/>
  <c r="M150" i="18" s="1"/>
  <c r="L144" i="18"/>
  <c r="E46" i="18"/>
  <c r="E71" i="18"/>
  <c r="E75" i="18"/>
  <c r="D93" i="18"/>
  <c r="L133" i="18"/>
  <c r="E180" i="18"/>
  <c r="E221" i="18"/>
  <c r="I134" i="18"/>
  <c r="N128" i="18"/>
  <c r="N129" i="18"/>
  <c r="N132" i="18"/>
  <c r="N145" i="18"/>
  <c r="N146" i="18"/>
  <c r="N147" i="18"/>
  <c r="E158" i="18"/>
  <c r="E34" i="18"/>
  <c r="E48" i="18"/>
  <c r="E73" i="18"/>
  <c r="E77" i="18"/>
  <c r="E113" i="18"/>
  <c r="G135" i="18"/>
  <c r="E159" i="18"/>
  <c r="E182" i="18"/>
  <c r="E223" i="18"/>
  <c r="E157" i="18"/>
  <c r="E168" i="18"/>
  <c r="M146" i="18"/>
  <c r="M147" i="18"/>
  <c r="E199" i="18"/>
  <c r="E210" i="18"/>
  <c r="L135" i="18"/>
  <c r="N144" i="18"/>
  <c r="H134" i="18"/>
  <c r="G149" i="18"/>
  <c r="E170" i="18"/>
  <c r="D50" i="18"/>
  <c r="E36" i="18"/>
  <c r="C93" i="18"/>
  <c r="G150" i="18"/>
  <c r="K150" i="18" s="1"/>
  <c r="N149" i="18"/>
  <c r="M144" i="18"/>
  <c r="C149" i="18"/>
  <c r="M135" i="18"/>
  <c r="G134" i="18"/>
  <c r="K134" i="18" s="1"/>
  <c r="E91" i="18"/>
  <c r="D51" i="18"/>
  <c r="C50" i="18"/>
  <c r="L150" i="18"/>
  <c r="N150" i="18"/>
  <c r="E90" i="18"/>
  <c r="F134" i="18"/>
  <c r="N143" i="18"/>
  <c r="E44" i="18"/>
  <c r="C51" i="18"/>
  <c r="K131" i="18"/>
  <c r="K144" i="18"/>
  <c r="L131" i="18"/>
  <c r="D149" i="18"/>
  <c r="L149" i="18" s="1"/>
  <c r="E134" i="18"/>
  <c r="M131" i="18"/>
  <c r="E149" i="18"/>
  <c r="N131" i="18"/>
  <c r="E171" i="18"/>
  <c r="K128" i="18"/>
  <c r="L128" i="18"/>
  <c r="E223" i="17"/>
  <c r="E213" i="17"/>
  <c r="E212" i="17"/>
  <c r="E210" i="17"/>
  <c r="E209" i="17"/>
  <c r="E208" i="17"/>
  <c r="E207" i="17"/>
  <c r="E200" i="17"/>
  <c r="E199" i="17"/>
  <c r="E197" i="17"/>
  <c r="E184" i="17"/>
  <c r="E182" i="17"/>
  <c r="E181" i="17"/>
  <c r="E180" i="17"/>
  <c r="E179" i="17"/>
  <c r="E178" i="17"/>
  <c r="E168" i="17"/>
  <c r="E167" i="17"/>
  <c r="E159" i="17"/>
  <c r="E158" i="17"/>
  <c r="E157" i="17"/>
  <c r="I149" i="17"/>
  <c r="N147" i="17"/>
  <c r="M147" i="17"/>
  <c r="L147" i="17"/>
  <c r="K147" i="17"/>
  <c r="N146" i="17"/>
  <c r="L146" i="17"/>
  <c r="K146" i="17"/>
  <c r="N145" i="17"/>
  <c r="M145" i="17"/>
  <c r="L145" i="17"/>
  <c r="K145" i="17"/>
  <c r="I150" i="17"/>
  <c r="H150" i="17"/>
  <c r="N144" i="17"/>
  <c r="M144" i="17"/>
  <c r="D150" i="17"/>
  <c r="C150" i="17"/>
  <c r="J149" i="17"/>
  <c r="H149" i="17"/>
  <c r="G149" i="17"/>
  <c r="F149" i="17"/>
  <c r="E149" i="17"/>
  <c r="L143" i="17"/>
  <c r="K143" i="17"/>
  <c r="N133" i="17"/>
  <c r="M133" i="17"/>
  <c r="L133" i="17"/>
  <c r="K133" i="17"/>
  <c r="N132" i="17"/>
  <c r="M132" i="17"/>
  <c r="L132" i="17"/>
  <c r="K132" i="17"/>
  <c r="J135" i="17"/>
  <c r="I135" i="17"/>
  <c r="H135" i="17"/>
  <c r="G135" i="17"/>
  <c r="F135" i="17"/>
  <c r="E135" i="17"/>
  <c r="D135" i="17"/>
  <c r="C135" i="17"/>
  <c r="N130" i="17"/>
  <c r="M130" i="17"/>
  <c r="L130" i="17"/>
  <c r="K130" i="17"/>
  <c r="N129" i="17"/>
  <c r="M129" i="17"/>
  <c r="L129" i="17"/>
  <c r="K129" i="17"/>
  <c r="J134" i="17"/>
  <c r="I134" i="17"/>
  <c r="H134" i="17"/>
  <c r="G134" i="17"/>
  <c r="F134" i="17"/>
  <c r="M128" i="17"/>
  <c r="D134" i="17"/>
  <c r="C134" i="17"/>
  <c r="E114" i="17"/>
  <c r="E112" i="17"/>
  <c r="E92" i="17"/>
  <c r="E77" i="17"/>
  <c r="E76" i="17"/>
  <c r="E73" i="17"/>
  <c r="E72" i="17"/>
  <c r="E70" i="17"/>
  <c r="E46" i="17"/>
  <c r="E37" i="17"/>
  <c r="E35" i="17"/>
  <c r="E160" i="18" l="1"/>
  <c r="E160" i="17"/>
  <c r="N134" i="18"/>
  <c r="N135" i="18"/>
  <c r="K135" i="18"/>
  <c r="M149" i="18"/>
  <c r="L134" i="18"/>
  <c r="E169" i="18"/>
  <c r="K149" i="18"/>
  <c r="M134" i="18"/>
  <c r="E93" i="18"/>
  <c r="E50" i="18"/>
  <c r="E51" i="18"/>
  <c r="L150" i="17"/>
  <c r="M135" i="17"/>
  <c r="L135" i="17"/>
  <c r="L134" i="17"/>
  <c r="N134" i="17"/>
  <c r="N135" i="17"/>
  <c r="N149" i="17"/>
  <c r="M146" i="17"/>
  <c r="F150" i="17"/>
  <c r="C93" i="17"/>
  <c r="C50" i="17"/>
  <c r="G150" i="17"/>
  <c r="K150" i="17" s="1"/>
  <c r="E166" i="17"/>
  <c r="E222" i="17"/>
  <c r="E36" i="17"/>
  <c r="D93" i="17"/>
  <c r="M149" i="17"/>
  <c r="E169" i="17"/>
  <c r="D50" i="17"/>
  <c r="E71" i="17"/>
  <c r="E75" i="17"/>
  <c r="E91" i="17"/>
  <c r="E198" i="17"/>
  <c r="C149" i="17"/>
  <c r="K149" i="17" s="1"/>
  <c r="E221" i="17"/>
  <c r="E34" i="17"/>
  <c r="E47" i="17"/>
  <c r="E113" i="17"/>
  <c r="E183" i="17"/>
  <c r="D51" i="17"/>
  <c r="E48" i="17"/>
  <c r="E150" i="17"/>
  <c r="M150" i="17" s="1"/>
  <c r="E74" i="17"/>
  <c r="E45" i="17"/>
  <c r="K134" i="17"/>
  <c r="K135" i="17"/>
  <c r="N131" i="17"/>
  <c r="J150" i="17"/>
  <c r="E185" i="17"/>
  <c r="E214" i="17"/>
  <c r="E134" i="17"/>
  <c r="M134" i="17" s="1"/>
  <c r="E90" i="17"/>
  <c r="E44" i="17"/>
  <c r="C51" i="17"/>
  <c r="K131" i="17"/>
  <c r="K144" i="17"/>
  <c r="E170" i="17"/>
  <c r="L131" i="17"/>
  <c r="L144" i="17"/>
  <c r="D149" i="17"/>
  <c r="L149" i="17" s="1"/>
  <c r="M143" i="17"/>
  <c r="N128" i="17"/>
  <c r="M131" i="17"/>
  <c r="E171" i="17"/>
  <c r="K128" i="17"/>
  <c r="N143" i="17"/>
  <c r="L128" i="17"/>
  <c r="E50" i="17" l="1"/>
  <c r="E93" i="17"/>
  <c r="N150" i="17"/>
  <c r="E51" i="17"/>
  <c r="E213" i="16" l="1"/>
  <c r="E184" i="16"/>
  <c r="E159" i="16"/>
  <c r="M147" i="16"/>
  <c r="L147" i="16"/>
  <c r="L146" i="16"/>
  <c r="L145" i="16"/>
  <c r="J150" i="16"/>
  <c r="I150" i="16"/>
  <c r="G150" i="16"/>
  <c r="M144" i="16"/>
  <c r="D150" i="16"/>
  <c r="J149" i="16"/>
  <c r="I149" i="16"/>
  <c r="E149" i="16"/>
  <c r="D149" i="16"/>
  <c r="M132" i="16"/>
  <c r="L132" i="16"/>
  <c r="J135" i="16"/>
  <c r="I135" i="16"/>
  <c r="H135" i="16"/>
  <c r="G135" i="16"/>
  <c r="E135" i="16"/>
  <c r="D135" i="16"/>
  <c r="N130" i="16"/>
  <c r="M130" i="16"/>
  <c r="L130" i="16"/>
  <c r="K130" i="16"/>
  <c r="M129" i="16"/>
  <c r="L129" i="16"/>
  <c r="I134" i="16"/>
  <c r="H134" i="16"/>
  <c r="G134" i="16"/>
  <c r="E134" i="16"/>
  <c r="E35" i="16"/>
  <c r="E207" i="16"/>
  <c r="H149" i="16"/>
  <c r="H150" i="16"/>
  <c r="E184" i="15"/>
  <c r="E180" i="15"/>
  <c r="N147" i="15"/>
  <c r="M147" i="15"/>
  <c r="L146" i="15"/>
  <c r="M145" i="15"/>
  <c r="L145" i="15"/>
  <c r="J150" i="15"/>
  <c r="I150" i="15"/>
  <c r="H150" i="15"/>
  <c r="F150" i="15"/>
  <c r="E150" i="15"/>
  <c r="C150" i="15"/>
  <c r="J149" i="15"/>
  <c r="I149" i="15"/>
  <c r="H149" i="15"/>
  <c r="G149" i="15"/>
  <c r="F149" i="15"/>
  <c r="E149" i="15"/>
  <c r="L143" i="15"/>
  <c r="M133" i="15"/>
  <c r="L133" i="15"/>
  <c r="N132" i="15"/>
  <c r="M132" i="15"/>
  <c r="L132" i="15"/>
  <c r="K132" i="15"/>
  <c r="I135" i="15"/>
  <c r="E135" i="15"/>
  <c r="N130" i="15"/>
  <c r="M130" i="15"/>
  <c r="N129" i="15"/>
  <c r="M129" i="15"/>
  <c r="L129" i="15"/>
  <c r="K129" i="15"/>
  <c r="J134" i="15"/>
  <c r="I134" i="15"/>
  <c r="H134" i="15"/>
  <c r="F134" i="15"/>
  <c r="M128" i="15"/>
  <c r="D134" i="15"/>
  <c r="C134" i="15"/>
  <c r="E76" i="15"/>
  <c r="E207" i="15"/>
  <c r="E214" i="14"/>
  <c r="E213" i="14"/>
  <c r="E212" i="14"/>
  <c r="E198" i="14"/>
  <c r="M147" i="14"/>
  <c r="L147" i="14"/>
  <c r="L146" i="14"/>
  <c r="J150" i="14"/>
  <c r="I150" i="14"/>
  <c r="H150" i="14"/>
  <c r="E150" i="14"/>
  <c r="D150" i="14"/>
  <c r="C150" i="14"/>
  <c r="J149" i="14"/>
  <c r="I149" i="14"/>
  <c r="H149" i="14"/>
  <c r="F149" i="14"/>
  <c r="E149" i="14"/>
  <c r="D149" i="14"/>
  <c r="M132" i="14"/>
  <c r="L132" i="14"/>
  <c r="H135" i="14"/>
  <c r="M131" i="14"/>
  <c r="L131" i="14"/>
  <c r="N130" i="14"/>
  <c r="M130" i="14"/>
  <c r="L130" i="14"/>
  <c r="K130" i="14"/>
  <c r="M129" i="14"/>
  <c r="E134" i="14"/>
  <c r="E76" i="14"/>
  <c r="E207" i="14"/>
  <c r="E159" i="9"/>
  <c r="E159" i="7"/>
  <c r="E159" i="10" l="1"/>
  <c r="G134" i="15"/>
  <c r="K134" i="15" s="1"/>
  <c r="E159" i="15"/>
  <c r="E213" i="15"/>
  <c r="E159" i="8"/>
  <c r="E198" i="16"/>
  <c r="E214" i="16"/>
  <c r="N133" i="15"/>
  <c r="E212" i="16"/>
  <c r="E77" i="15"/>
  <c r="E183" i="16"/>
  <c r="E179" i="15"/>
  <c r="M133" i="16"/>
  <c r="E76" i="16"/>
  <c r="H134" i="14"/>
  <c r="L128" i="16"/>
  <c r="E158" i="15"/>
  <c r="E158" i="8"/>
  <c r="E200" i="15"/>
  <c r="E208" i="16"/>
  <c r="E178" i="15"/>
  <c r="J134" i="14"/>
  <c r="I134" i="14"/>
  <c r="M134" i="14" s="1"/>
  <c r="E159" i="12"/>
  <c r="E209" i="15"/>
  <c r="J134" i="16"/>
  <c r="L129" i="14"/>
  <c r="E180" i="16"/>
  <c r="E181" i="14"/>
  <c r="E210" i="15"/>
  <c r="E114" i="16"/>
  <c r="E209" i="16"/>
  <c r="E208" i="15"/>
  <c r="E197" i="15"/>
  <c r="E181" i="15"/>
  <c r="E181" i="16"/>
  <c r="L133" i="16"/>
  <c r="D160" i="16"/>
  <c r="K143" i="15"/>
  <c r="K147" i="15"/>
  <c r="L144" i="15"/>
  <c r="L147" i="15"/>
  <c r="C160" i="7"/>
  <c r="C160" i="12"/>
  <c r="D160" i="10"/>
  <c r="D160" i="6"/>
  <c r="C135" i="16"/>
  <c r="K135" i="16" s="1"/>
  <c r="K132" i="16"/>
  <c r="N131" i="16"/>
  <c r="N132" i="16"/>
  <c r="H135" i="15"/>
  <c r="K130" i="15"/>
  <c r="K133" i="15"/>
  <c r="F135" i="15"/>
  <c r="N132" i="14"/>
  <c r="G135" i="15"/>
  <c r="K129" i="16"/>
  <c r="I135" i="14"/>
  <c r="J135" i="15"/>
  <c r="J135" i="14"/>
  <c r="C135" i="15"/>
  <c r="K132" i="14"/>
  <c r="L130" i="15"/>
  <c r="D135" i="15"/>
  <c r="E77" i="16"/>
  <c r="D160" i="7"/>
  <c r="D160" i="12"/>
  <c r="C160" i="6"/>
  <c r="C160" i="10"/>
  <c r="E160" i="10" s="1"/>
  <c r="E158" i="12"/>
  <c r="E159" i="13"/>
  <c r="E72" i="16"/>
  <c r="E92" i="16"/>
  <c r="C160" i="16"/>
  <c r="F134" i="14"/>
  <c r="C160" i="9"/>
  <c r="C160" i="15"/>
  <c r="D160" i="9"/>
  <c r="C160" i="14"/>
  <c r="D160" i="15"/>
  <c r="C160" i="13"/>
  <c r="D160" i="14"/>
  <c r="C160" i="8"/>
  <c r="D160" i="8"/>
  <c r="D160" i="13"/>
  <c r="E114" i="14"/>
  <c r="E35" i="14"/>
  <c r="E45" i="14"/>
  <c r="E75" i="14"/>
  <c r="E91" i="14"/>
  <c r="E167" i="14"/>
  <c r="G150" i="15"/>
  <c r="K150" i="15" s="1"/>
  <c r="M145" i="16"/>
  <c r="M146" i="16"/>
  <c r="E166" i="15"/>
  <c r="N145" i="16"/>
  <c r="L143" i="14"/>
  <c r="E36" i="14"/>
  <c r="E92" i="14"/>
  <c r="E200" i="14"/>
  <c r="E222" i="14"/>
  <c r="E157" i="12"/>
  <c r="E44" i="16"/>
  <c r="E113" i="16"/>
  <c r="E178" i="16"/>
  <c r="E182" i="16"/>
  <c r="E197" i="16"/>
  <c r="E92" i="15"/>
  <c r="E34" i="14"/>
  <c r="E48" i="14"/>
  <c r="E70" i="14"/>
  <c r="E74" i="14"/>
  <c r="E166" i="14"/>
  <c r="E209" i="14"/>
  <c r="D51" i="14"/>
  <c r="K146" i="14"/>
  <c r="M146" i="15"/>
  <c r="D50" i="16"/>
  <c r="E223" i="16"/>
  <c r="E45" i="16"/>
  <c r="E91" i="16"/>
  <c r="E159" i="6"/>
  <c r="E157" i="8"/>
  <c r="E178" i="14"/>
  <c r="E223" i="14"/>
  <c r="E37" i="16"/>
  <c r="E47" i="16"/>
  <c r="E73" i="16"/>
  <c r="K128" i="16"/>
  <c r="K133" i="16"/>
  <c r="K143" i="16"/>
  <c r="K144" i="16"/>
  <c r="K145" i="16"/>
  <c r="K146" i="16"/>
  <c r="K147" i="16"/>
  <c r="E167" i="16"/>
  <c r="E199" i="16"/>
  <c r="E210" i="16"/>
  <c r="E45" i="15"/>
  <c r="E199" i="15"/>
  <c r="E221" i="15"/>
  <c r="E183" i="14"/>
  <c r="E221" i="14"/>
  <c r="E112" i="14"/>
  <c r="E158" i="14"/>
  <c r="E168" i="14"/>
  <c r="M149" i="15"/>
  <c r="M150" i="15"/>
  <c r="E185" i="15"/>
  <c r="E222" i="15"/>
  <c r="E184" i="14"/>
  <c r="N146" i="15"/>
  <c r="L133" i="14"/>
  <c r="L145" i="14"/>
  <c r="E37" i="15"/>
  <c r="E47" i="15"/>
  <c r="E73" i="15"/>
  <c r="E113" i="15"/>
  <c r="E182" i="15"/>
  <c r="E223" i="15"/>
  <c r="E48" i="16"/>
  <c r="E185" i="16"/>
  <c r="E200" i="16"/>
  <c r="N145" i="15"/>
  <c r="C50" i="14"/>
  <c r="M146" i="14"/>
  <c r="M133" i="14"/>
  <c r="M145" i="14"/>
  <c r="D93" i="14"/>
  <c r="E34" i="15"/>
  <c r="E48" i="15"/>
  <c r="E70" i="15"/>
  <c r="E74" i="15"/>
  <c r="N150" i="15"/>
  <c r="E158" i="6"/>
  <c r="D50" i="14"/>
  <c r="N144" i="15"/>
  <c r="E114" i="15"/>
  <c r="E183" i="15"/>
  <c r="E214" i="15"/>
  <c r="E168" i="16"/>
  <c r="E70" i="16"/>
  <c r="E74" i="16"/>
  <c r="E90" i="16"/>
  <c r="E222" i="16"/>
  <c r="C134" i="14"/>
  <c r="M149" i="14"/>
  <c r="E72" i="14"/>
  <c r="E168" i="15"/>
  <c r="E36" i="16"/>
  <c r="E158" i="10"/>
  <c r="N129" i="14"/>
  <c r="N146" i="14"/>
  <c r="N147" i="14"/>
  <c r="E35" i="15"/>
  <c r="E71" i="15"/>
  <c r="E75" i="15"/>
  <c r="K145" i="15"/>
  <c r="K146" i="15"/>
  <c r="C51" i="16"/>
  <c r="E46" i="16"/>
  <c r="N133" i="14"/>
  <c r="N144" i="14"/>
  <c r="N145" i="14"/>
  <c r="M144" i="14"/>
  <c r="E37" i="14"/>
  <c r="E47" i="14"/>
  <c r="E73" i="14"/>
  <c r="E77" i="14"/>
  <c r="E113" i="14"/>
  <c r="K144" i="14"/>
  <c r="G150" i="14"/>
  <c r="K150" i="14" s="1"/>
  <c r="E170" i="14"/>
  <c r="E36" i="15"/>
  <c r="D51" i="15"/>
  <c r="E72" i="15"/>
  <c r="E182" i="14"/>
  <c r="E179" i="16"/>
  <c r="M143" i="16"/>
  <c r="D51" i="16"/>
  <c r="E157" i="6"/>
  <c r="E158" i="7"/>
  <c r="E157" i="10"/>
  <c r="E197" i="14"/>
  <c r="E208" i="14"/>
  <c r="E112" i="15"/>
  <c r="N149" i="15"/>
  <c r="E34" i="16"/>
  <c r="L135" i="16"/>
  <c r="L149" i="16"/>
  <c r="E221" i="16"/>
  <c r="E171" i="14"/>
  <c r="E71" i="14"/>
  <c r="K129" i="14"/>
  <c r="K133" i="14"/>
  <c r="K143" i="14"/>
  <c r="K145" i="14"/>
  <c r="K147" i="14"/>
  <c r="E212" i="15"/>
  <c r="D93" i="16"/>
  <c r="E112" i="16"/>
  <c r="F134" i="16"/>
  <c r="N133" i="16"/>
  <c r="N143" i="16"/>
  <c r="N144" i="16"/>
  <c r="F149" i="16"/>
  <c r="N149" i="16" s="1"/>
  <c r="N146" i="16"/>
  <c r="N147" i="16"/>
  <c r="N149" i="14"/>
  <c r="E167" i="15"/>
  <c r="E46" i="15"/>
  <c r="E198" i="15"/>
  <c r="D150" i="15"/>
  <c r="L150" i="15" s="1"/>
  <c r="C93" i="14"/>
  <c r="E158" i="13"/>
  <c r="C51" i="14"/>
  <c r="D134" i="14"/>
  <c r="E179" i="14"/>
  <c r="C149" i="15"/>
  <c r="K149" i="15" s="1"/>
  <c r="C50" i="15"/>
  <c r="E90" i="15"/>
  <c r="G149" i="16"/>
  <c r="G149" i="14"/>
  <c r="E158" i="9"/>
  <c r="E180" i="14"/>
  <c r="E199" i="14"/>
  <c r="E210" i="14"/>
  <c r="N143" i="15"/>
  <c r="D50" i="15"/>
  <c r="E91" i="15"/>
  <c r="E185" i="14"/>
  <c r="E71" i="16"/>
  <c r="E75" i="16"/>
  <c r="E157" i="16"/>
  <c r="L144" i="16"/>
  <c r="C150" i="16"/>
  <c r="K150" i="16" s="1"/>
  <c r="M149" i="16"/>
  <c r="N129" i="16"/>
  <c r="C50" i="16"/>
  <c r="M134" i="16"/>
  <c r="M135" i="16"/>
  <c r="L150" i="16"/>
  <c r="C134" i="16"/>
  <c r="K134" i="16" s="1"/>
  <c r="C93" i="16"/>
  <c r="M128" i="16"/>
  <c r="E150" i="16"/>
  <c r="M150" i="16" s="1"/>
  <c r="E166" i="16"/>
  <c r="M131" i="16"/>
  <c r="D134" i="16"/>
  <c r="L134" i="16" s="1"/>
  <c r="E158" i="16"/>
  <c r="N128" i="16"/>
  <c r="F150" i="16"/>
  <c r="N150" i="16" s="1"/>
  <c r="F135" i="16"/>
  <c r="N135" i="16" s="1"/>
  <c r="L143" i="16"/>
  <c r="K131" i="16"/>
  <c r="C149" i="16"/>
  <c r="E171" i="16"/>
  <c r="L131" i="16"/>
  <c r="E157" i="15"/>
  <c r="M135" i="15"/>
  <c r="L134" i="15"/>
  <c r="C93" i="15"/>
  <c r="N134" i="15"/>
  <c r="E44" i="15"/>
  <c r="C51" i="15"/>
  <c r="K131" i="15"/>
  <c r="K144" i="15"/>
  <c r="E170" i="15"/>
  <c r="L131" i="15"/>
  <c r="D149" i="15"/>
  <c r="L149" i="15" s="1"/>
  <c r="E134" i="15"/>
  <c r="M134" i="15" s="1"/>
  <c r="M144" i="15"/>
  <c r="N131" i="15"/>
  <c r="E171" i="15"/>
  <c r="M143" i="15"/>
  <c r="D93" i="15"/>
  <c r="M131" i="15"/>
  <c r="K128" i="15"/>
  <c r="N128" i="15"/>
  <c r="L128" i="15"/>
  <c r="M150" i="14"/>
  <c r="F150" i="14"/>
  <c r="N150" i="14" s="1"/>
  <c r="L150" i="14"/>
  <c r="L149" i="14"/>
  <c r="C135" i="14"/>
  <c r="F135" i="14"/>
  <c r="G135" i="14"/>
  <c r="G134" i="14"/>
  <c r="E46" i="14"/>
  <c r="M128" i="14"/>
  <c r="M143" i="14"/>
  <c r="E90" i="14"/>
  <c r="N128" i="14"/>
  <c r="N143" i="14"/>
  <c r="E44" i="14"/>
  <c r="K131" i="14"/>
  <c r="C149" i="14"/>
  <c r="E159" i="14"/>
  <c r="D135" i="14"/>
  <c r="L135" i="14" s="1"/>
  <c r="E135" i="14"/>
  <c r="N131" i="14"/>
  <c r="E157" i="14"/>
  <c r="K128" i="14"/>
  <c r="L144" i="14"/>
  <c r="L128" i="14"/>
  <c r="E157" i="13"/>
  <c r="E157" i="9"/>
  <c r="E157" i="7"/>
  <c r="E159" i="1"/>
  <c r="E214" i="13"/>
  <c r="E213" i="13"/>
  <c r="E212" i="13"/>
  <c r="E198" i="13"/>
  <c r="M147" i="13"/>
  <c r="L147" i="13"/>
  <c r="L146" i="13"/>
  <c r="L145" i="13"/>
  <c r="J150" i="13"/>
  <c r="I150" i="13"/>
  <c r="H150" i="13"/>
  <c r="G150" i="13"/>
  <c r="F150" i="13"/>
  <c r="L144" i="13"/>
  <c r="J149" i="13"/>
  <c r="I149" i="13"/>
  <c r="H149" i="13"/>
  <c r="F149" i="13"/>
  <c r="D149" i="13"/>
  <c r="C149" i="13"/>
  <c r="M132" i="13"/>
  <c r="L132" i="13"/>
  <c r="I135" i="13"/>
  <c r="H135" i="13"/>
  <c r="E135" i="13"/>
  <c r="D135" i="13"/>
  <c r="N130" i="13"/>
  <c r="M130" i="13"/>
  <c r="L130" i="13"/>
  <c r="K130" i="13"/>
  <c r="M129" i="13"/>
  <c r="J134" i="13"/>
  <c r="G134" i="13"/>
  <c r="E76" i="13"/>
  <c r="E207" i="13"/>
  <c r="E185" i="13"/>
  <c r="E184" i="13"/>
  <c r="E183" i="13"/>
  <c r="E182" i="13"/>
  <c r="N134" i="14" l="1"/>
  <c r="L134" i="14"/>
  <c r="E160" i="8"/>
  <c r="L128" i="13"/>
  <c r="E160" i="16"/>
  <c r="E160" i="7"/>
  <c r="E160" i="13"/>
  <c r="E160" i="14"/>
  <c r="E160" i="15"/>
  <c r="E160" i="9"/>
  <c r="E160" i="6"/>
  <c r="E160" i="12"/>
  <c r="E169" i="15"/>
  <c r="H134" i="13"/>
  <c r="I134" i="13"/>
  <c r="E134" i="13"/>
  <c r="N134" i="16"/>
  <c r="E51" i="14"/>
  <c r="E72" i="13"/>
  <c r="E199" i="13"/>
  <c r="E221" i="13"/>
  <c r="E210" i="13"/>
  <c r="E180" i="13"/>
  <c r="M133" i="13"/>
  <c r="E93" i="15"/>
  <c r="N135" i="15"/>
  <c r="K132" i="13"/>
  <c r="N132" i="13"/>
  <c r="L135" i="15"/>
  <c r="K135" i="15"/>
  <c r="M135" i="14"/>
  <c r="N135" i="14"/>
  <c r="E92" i="13"/>
  <c r="D160" i="1"/>
  <c r="C160" i="1"/>
  <c r="E50" i="16"/>
  <c r="J135" i="13"/>
  <c r="E74" i="13"/>
  <c r="E150" i="13"/>
  <c r="M150" i="13" s="1"/>
  <c r="L129" i="13"/>
  <c r="L133" i="13"/>
  <c r="D150" i="13"/>
  <c r="L150" i="13" s="1"/>
  <c r="E51" i="16"/>
  <c r="E93" i="14"/>
  <c r="E166" i="13"/>
  <c r="E157" i="1"/>
  <c r="E50" i="14"/>
  <c r="E181" i="13"/>
  <c r="E200" i="13"/>
  <c r="E222" i="13"/>
  <c r="E70" i="13"/>
  <c r="E114" i="13"/>
  <c r="E208" i="13"/>
  <c r="C51" i="13"/>
  <c r="K134" i="14"/>
  <c r="E51" i="15"/>
  <c r="E169" i="16"/>
  <c r="E50" i="15"/>
  <c r="E169" i="14"/>
  <c r="E223" i="13"/>
  <c r="E158" i="1"/>
  <c r="C135" i="13"/>
  <c r="K146" i="13"/>
  <c r="K145" i="13"/>
  <c r="L135" i="13"/>
  <c r="N133" i="13"/>
  <c r="E48" i="13"/>
  <c r="E77" i="13"/>
  <c r="E113" i="13"/>
  <c r="K133" i="13"/>
  <c r="K147" i="13"/>
  <c r="D134" i="13"/>
  <c r="E178" i="13"/>
  <c r="E197" i="13"/>
  <c r="D50" i="13"/>
  <c r="K149" i="16"/>
  <c r="E170" i="13"/>
  <c r="E71" i="13"/>
  <c r="E36" i="13"/>
  <c r="K129" i="13"/>
  <c r="K144" i="13"/>
  <c r="E75" i="13"/>
  <c r="E46" i="13"/>
  <c r="E37" i="13"/>
  <c r="E47" i="13"/>
  <c r="K149" i="14"/>
  <c r="E93" i="16"/>
  <c r="E167" i="13"/>
  <c r="E179" i="13"/>
  <c r="E209" i="13"/>
  <c r="E170" i="16"/>
  <c r="K135" i="14"/>
  <c r="E34" i="13"/>
  <c r="C50" i="13"/>
  <c r="E73" i="13"/>
  <c r="M143" i="13"/>
  <c r="E149" i="13"/>
  <c r="M149" i="13" s="1"/>
  <c r="E112" i="13"/>
  <c r="F134" i="13"/>
  <c r="N134" i="13" s="1"/>
  <c r="F135" i="13"/>
  <c r="N150" i="13"/>
  <c r="N146" i="13"/>
  <c r="E44" i="13"/>
  <c r="E90" i="13"/>
  <c r="G135" i="13"/>
  <c r="G149" i="13"/>
  <c r="K149" i="13" s="1"/>
  <c r="M146" i="13"/>
  <c r="N143" i="13"/>
  <c r="N149" i="13"/>
  <c r="N145" i="13"/>
  <c r="N147" i="13"/>
  <c r="E35" i="13"/>
  <c r="E91" i="13"/>
  <c r="E168" i="13"/>
  <c r="E171" i="13"/>
  <c r="L149" i="13"/>
  <c r="M145" i="13"/>
  <c r="K143" i="13"/>
  <c r="M135" i="13"/>
  <c r="C134" i="13"/>
  <c r="K134" i="13" s="1"/>
  <c r="N129" i="13"/>
  <c r="D93" i="13"/>
  <c r="D51" i="13"/>
  <c r="M131" i="13"/>
  <c r="M144" i="13"/>
  <c r="E45" i="13"/>
  <c r="N131" i="13"/>
  <c r="N144" i="13"/>
  <c r="K128" i="13"/>
  <c r="C150" i="13"/>
  <c r="K150" i="13" s="1"/>
  <c r="C93" i="13"/>
  <c r="M128" i="13"/>
  <c r="N128" i="13"/>
  <c r="K131" i="13"/>
  <c r="L143" i="13"/>
  <c r="L131" i="13"/>
  <c r="E160" i="1" l="1"/>
  <c r="M134" i="13"/>
  <c r="L134" i="13"/>
  <c r="N135" i="13"/>
  <c r="K135" i="13"/>
  <c r="E51" i="13"/>
  <c r="E50" i="13"/>
  <c r="E169" i="13"/>
  <c r="E93" i="13"/>
  <c r="E223" i="12" l="1"/>
  <c r="E222" i="12"/>
  <c r="E221" i="12"/>
  <c r="E214" i="12"/>
  <c r="E213" i="12"/>
  <c r="E212" i="12"/>
  <c r="E210" i="12"/>
  <c r="E209" i="12"/>
  <c r="E208" i="12"/>
  <c r="E207" i="12"/>
  <c r="E200" i="12"/>
  <c r="E199" i="12"/>
  <c r="E198" i="12"/>
  <c r="E197" i="12"/>
  <c r="E185" i="12"/>
  <c r="E184" i="12"/>
  <c r="E182" i="12"/>
  <c r="E181" i="12"/>
  <c r="E180" i="12"/>
  <c r="E179" i="12"/>
  <c r="E178" i="12"/>
  <c r="E168" i="12"/>
  <c r="E167" i="12"/>
  <c r="E166" i="12"/>
  <c r="J150" i="12"/>
  <c r="I150" i="12"/>
  <c r="H150" i="12"/>
  <c r="C150" i="12"/>
  <c r="G149" i="12"/>
  <c r="F149" i="12"/>
  <c r="E149" i="12"/>
  <c r="D149" i="12"/>
  <c r="N147" i="12"/>
  <c r="M147" i="12"/>
  <c r="L147" i="12"/>
  <c r="K147" i="12"/>
  <c r="N146" i="12"/>
  <c r="M146" i="12"/>
  <c r="L146" i="12"/>
  <c r="K146" i="12"/>
  <c r="N145" i="12"/>
  <c r="M145" i="12"/>
  <c r="L145" i="12"/>
  <c r="K145" i="12"/>
  <c r="M144" i="12"/>
  <c r="G150" i="12"/>
  <c r="F150" i="12"/>
  <c r="E150" i="12"/>
  <c r="L144" i="12"/>
  <c r="K144" i="12"/>
  <c r="J149" i="12"/>
  <c r="I149" i="12"/>
  <c r="H149" i="12"/>
  <c r="N143" i="12"/>
  <c r="M143" i="12"/>
  <c r="L143" i="12"/>
  <c r="C149" i="12"/>
  <c r="N133" i="12"/>
  <c r="M133" i="12"/>
  <c r="L133" i="12"/>
  <c r="K133" i="12"/>
  <c r="N132" i="12"/>
  <c r="M132" i="12"/>
  <c r="L132" i="12"/>
  <c r="K132" i="12"/>
  <c r="J135" i="12"/>
  <c r="I135" i="12"/>
  <c r="H135" i="12"/>
  <c r="G135" i="12"/>
  <c r="F135" i="12"/>
  <c r="M131" i="12"/>
  <c r="D135" i="12"/>
  <c r="C135" i="12"/>
  <c r="N130" i="12"/>
  <c r="M130" i="12"/>
  <c r="L130" i="12"/>
  <c r="K130" i="12"/>
  <c r="N129" i="12"/>
  <c r="M129" i="12"/>
  <c r="L129" i="12"/>
  <c r="K129" i="12"/>
  <c r="J134" i="12"/>
  <c r="I134" i="12"/>
  <c r="H134" i="12"/>
  <c r="G134" i="12"/>
  <c r="F134" i="12"/>
  <c r="E134" i="12"/>
  <c r="D134" i="12"/>
  <c r="C134" i="12"/>
  <c r="E114" i="12"/>
  <c r="E113" i="12"/>
  <c r="E112" i="12"/>
  <c r="C93" i="12"/>
  <c r="E91" i="12"/>
  <c r="D93" i="12"/>
  <c r="E77" i="12"/>
  <c r="E76" i="12"/>
  <c r="E75" i="12"/>
  <c r="E74" i="12"/>
  <c r="E73" i="12"/>
  <c r="E72" i="12"/>
  <c r="E71" i="12"/>
  <c r="E70" i="12"/>
  <c r="E48" i="12"/>
  <c r="D51" i="12"/>
  <c r="E47" i="12"/>
  <c r="E46" i="12"/>
  <c r="D50" i="12"/>
  <c r="E44" i="12"/>
  <c r="E37" i="12"/>
  <c r="E36" i="12"/>
  <c r="E35" i="12"/>
  <c r="E34" i="12"/>
  <c r="M134" i="12" l="1"/>
  <c r="L134" i="12"/>
  <c r="M150" i="12"/>
  <c r="L149" i="12"/>
  <c r="M149" i="12"/>
  <c r="E93" i="12"/>
  <c r="E183" i="12"/>
  <c r="K134" i="12"/>
  <c r="K149" i="12"/>
  <c r="E169" i="12"/>
  <c r="N150" i="12"/>
  <c r="K135" i="12"/>
  <c r="L135" i="12"/>
  <c r="N134" i="12"/>
  <c r="N135" i="12"/>
  <c r="N149" i="12"/>
  <c r="K150" i="12"/>
  <c r="E135" i="12"/>
  <c r="M135" i="12" s="1"/>
  <c r="N131" i="12"/>
  <c r="N144" i="12"/>
  <c r="K128" i="12"/>
  <c r="K143" i="12"/>
  <c r="E170" i="12"/>
  <c r="C50" i="12"/>
  <c r="E50" i="12" s="1"/>
  <c r="E92" i="12"/>
  <c r="L128" i="12"/>
  <c r="D150" i="12"/>
  <c r="L150" i="12" s="1"/>
  <c r="E45" i="12"/>
  <c r="E90" i="12"/>
  <c r="N128" i="12"/>
  <c r="E171" i="12"/>
  <c r="C51" i="12"/>
  <c r="E51" i="12" s="1"/>
  <c r="K131" i="12"/>
  <c r="M128" i="12"/>
  <c r="L131" i="12"/>
  <c r="E214" i="10" l="1"/>
  <c r="E213" i="10"/>
  <c r="E212" i="10"/>
  <c r="E210" i="10"/>
  <c r="E198" i="10"/>
  <c r="E184" i="10"/>
  <c r="E181" i="10"/>
  <c r="E180" i="10"/>
  <c r="N147" i="10"/>
  <c r="M147" i="10"/>
  <c r="L147" i="10"/>
  <c r="K147" i="10"/>
  <c r="L146" i="10"/>
  <c r="M145" i="10"/>
  <c r="L145" i="10"/>
  <c r="J150" i="10"/>
  <c r="I150" i="10"/>
  <c r="H150" i="10"/>
  <c r="F150" i="10"/>
  <c r="E150" i="10"/>
  <c r="L144" i="10"/>
  <c r="J149" i="10"/>
  <c r="I149" i="10"/>
  <c r="H149" i="10"/>
  <c r="E149" i="10"/>
  <c r="D149" i="10"/>
  <c r="M133" i="10"/>
  <c r="L133" i="10"/>
  <c r="M132" i="10"/>
  <c r="L132" i="10"/>
  <c r="K132" i="10"/>
  <c r="J135" i="10"/>
  <c r="I135" i="10"/>
  <c r="H135" i="10"/>
  <c r="G135" i="10"/>
  <c r="F135" i="10"/>
  <c r="E135" i="10"/>
  <c r="D135" i="10"/>
  <c r="C135" i="10"/>
  <c r="M130" i="10"/>
  <c r="L130" i="10"/>
  <c r="K130" i="10"/>
  <c r="M129" i="10"/>
  <c r="L129" i="10"/>
  <c r="K129" i="10"/>
  <c r="I134" i="10"/>
  <c r="H134" i="10"/>
  <c r="G134" i="10"/>
  <c r="F134" i="10"/>
  <c r="M128" i="10"/>
  <c r="D134" i="10"/>
  <c r="E77" i="10"/>
  <c r="E76" i="10"/>
  <c r="E35" i="10"/>
  <c r="E208" i="10"/>
  <c r="E207" i="10"/>
  <c r="E214" i="9"/>
  <c r="E184" i="8"/>
  <c r="E184" i="9"/>
  <c r="L147" i="9"/>
  <c r="N146" i="9"/>
  <c r="M146" i="9"/>
  <c r="L146" i="9"/>
  <c r="K146" i="9"/>
  <c r="L145" i="9"/>
  <c r="J150" i="9"/>
  <c r="I150" i="9"/>
  <c r="H150" i="9"/>
  <c r="G150" i="9"/>
  <c r="F150" i="9"/>
  <c r="M144" i="9"/>
  <c r="L144" i="9"/>
  <c r="K144" i="9"/>
  <c r="I149" i="9"/>
  <c r="H149" i="9"/>
  <c r="D149" i="9"/>
  <c r="C149" i="9"/>
  <c r="N132" i="9"/>
  <c r="M132" i="9"/>
  <c r="L132" i="9"/>
  <c r="K132" i="9"/>
  <c r="J135" i="9"/>
  <c r="I135" i="9"/>
  <c r="H135" i="9"/>
  <c r="G135" i="9"/>
  <c r="F135" i="9"/>
  <c r="E135" i="9"/>
  <c r="D135" i="9"/>
  <c r="C135" i="9"/>
  <c r="M130" i="9"/>
  <c r="L130" i="9"/>
  <c r="N129" i="9"/>
  <c r="L129" i="9"/>
  <c r="K129" i="9"/>
  <c r="D134" i="9"/>
  <c r="C134" i="9"/>
  <c r="E76" i="9"/>
  <c r="E207" i="9"/>
  <c r="E214" i="8"/>
  <c r="E213" i="8"/>
  <c r="E212" i="8"/>
  <c r="E181" i="8"/>
  <c r="L147" i="8"/>
  <c r="K147" i="8"/>
  <c r="M146" i="8"/>
  <c r="L146" i="8"/>
  <c r="L145" i="8"/>
  <c r="J150" i="8"/>
  <c r="I150" i="8"/>
  <c r="H150" i="8"/>
  <c r="G150" i="8"/>
  <c r="F150" i="8"/>
  <c r="E150" i="8"/>
  <c r="D150" i="8"/>
  <c r="C150" i="8"/>
  <c r="J149" i="8"/>
  <c r="I149" i="8"/>
  <c r="H149" i="8"/>
  <c r="G149" i="8"/>
  <c r="N143" i="8"/>
  <c r="M143" i="8"/>
  <c r="D149" i="8"/>
  <c r="C149" i="8"/>
  <c r="N132" i="8"/>
  <c r="M132" i="8"/>
  <c r="L132" i="8"/>
  <c r="K132" i="8"/>
  <c r="H135" i="8"/>
  <c r="N130" i="8"/>
  <c r="M130" i="8"/>
  <c r="L130" i="8"/>
  <c r="K130" i="8"/>
  <c r="N129" i="8"/>
  <c r="M129" i="8"/>
  <c r="L129" i="8"/>
  <c r="K129" i="8"/>
  <c r="H134" i="8"/>
  <c r="G134" i="8"/>
  <c r="C134" i="8"/>
  <c r="E77" i="8"/>
  <c r="E76" i="8"/>
  <c r="E35" i="8"/>
  <c r="E207" i="8"/>
  <c r="F134" i="9" l="1"/>
  <c r="E200" i="10"/>
  <c r="E222" i="10"/>
  <c r="E178" i="10"/>
  <c r="E198" i="8"/>
  <c r="E77" i="9"/>
  <c r="E197" i="10"/>
  <c r="H134" i="9"/>
  <c r="L134" i="9" s="1"/>
  <c r="I134" i="8"/>
  <c r="E179" i="10"/>
  <c r="E183" i="10"/>
  <c r="E209" i="10"/>
  <c r="E199" i="10"/>
  <c r="E210" i="8"/>
  <c r="E179" i="8"/>
  <c r="J134" i="8"/>
  <c r="E210" i="9"/>
  <c r="K133" i="8"/>
  <c r="E185" i="10"/>
  <c r="K133" i="10"/>
  <c r="E223" i="10"/>
  <c r="I134" i="9"/>
  <c r="J134" i="10"/>
  <c r="N134" i="10" s="1"/>
  <c r="E181" i="9"/>
  <c r="F134" i="8"/>
  <c r="E213" i="9"/>
  <c r="E167" i="8"/>
  <c r="E170" i="8"/>
  <c r="E180" i="8"/>
  <c r="E167" i="10"/>
  <c r="E170" i="10"/>
  <c r="E198" i="9"/>
  <c r="E212" i="9"/>
  <c r="E180" i="9"/>
  <c r="E178" i="8"/>
  <c r="E166" i="10"/>
  <c r="E72" i="8"/>
  <c r="M147" i="9"/>
  <c r="N147" i="8"/>
  <c r="G149" i="9"/>
  <c r="K149" i="9" s="1"/>
  <c r="M146" i="10"/>
  <c r="M147" i="8"/>
  <c r="K147" i="9"/>
  <c r="N147" i="9"/>
  <c r="C134" i="10"/>
  <c r="K134" i="10" s="1"/>
  <c r="L133" i="8"/>
  <c r="L133" i="9"/>
  <c r="L128" i="8"/>
  <c r="K133" i="9"/>
  <c r="N130" i="9"/>
  <c r="J135" i="8"/>
  <c r="C135" i="8"/>
  <c r="N129" i="10"/>
  <c r="N130" i="10"/>
  <c r="N132" i="10"/>
  <c r="N133" i="10"/>
  <c r="I135" i="8"/>
  <c r="K130" i="9"/>
  <c r="E135" i="8"/>
  <c r="D135" i="8"/>
  <c r="L135" i="8" s="1"/>
  <c r="F135" i="8"/>
  <c r="G135" i="8"/>
  <c r="E72" i="10"/>
  <c r="J134" i="9"/>
  <c r="J149" i="9"/>
  <c r="K144" i="10"/>
  <c r="K145" i="10"/>
  <c r="K146" i="10"/>
  <c r="E91" i="10"/>
  <c r="E92" i="10"/>
  <c r="G134" i="9"/>
  <c r="K134" i="9" s="1"/>
  <c r="E71" i="9"/>
  <c r="E75" i="9"/>
  <c r="E91" i="9"/>
  <c r="G150" i="10"/>
  <c r="C149" i="10"/>
  <c r="D50" i="8"/>
  <c r="E34" i="10"/>
  <c r="C50" i="10"/>
  <c r="E48" i="10"/>
  <c r="E114" i="10"/>
  <c r="E113" i="8"/>
  <c r="K145" i="8"/>
  <c r="E171" i="8"/>
  <c r="E182" i="10"/>
  <c r="D51" i="8"/>
  <c r="E200" i="8"/>
  <c r="E44" i="9"/>
  <c r="E48" i="9"/>
  <c r="E73" i="9"/>
  <c r="E185" i="9"/>
  <c r="E185" i="8"/>
  <c r="E200" i="9"/>
  <c r="E222" i="9"/>
  <c r="E73" i="10"/>
  <c r="N143" i="10"/>
  <c r="N145" i="10"/>
  <c r="N146" i="10"/>
  <c r="E45" i="8"/>
  <c r="E71" i="8"/>
  <c r="E75" i="8"/>
  <c r="E91" i="8"/>
  <c r="N144" i="9"/>
  <c r="E166" i="9"/>
  <c r="E36" i="8"/>
  <c r="E46" i="8"/>
  <c r="E199" i="8"/>
  <c r="E36" i="9"/>
  <c r="E46" i="9"/>
  <c r="E209" i="9"/>
  <c r="E34" i="8"/>
  <c r="E44" i="8"/>
  <c r="E48" i="8"/>
  <c r="E70" i="8"/>
  <c r="E74" i="8"/>
  <c r="C50" i="8"/>
  <c r="D150" i="9"/>
  <c r="L150" i="9" s="1"/>
  <c r="M145" i="9"/>
  <c r="D150" i="10"/>
  <c r="L150" i="10" s="1"/>
  <c r="D50" i="10"/>
  <c r="E112" i="8"/>
  <c r="D51" i="10"/>
  <c r="N145" i="9"/>
  <c r="E178" i="9"/>
  <c r="E182" i="8"/>
  <c r="E197" i="9"/>
  <c r="E208" i="9"/>
  <c r="E223" i="9"/>
  <c r="C150" i="10"/>
  <c r="E37" i="10"/>
  <c r="E47" i="10"/>
  <c r="E72" i="9"/>
  <c r="E92" i="9"/>
  <c r="C93" i="10"/>
  <c r="K146" i="8"/>
  <c r="E197" i="8"/>
  <c r="E208" i="8"/>
  <c r="E223" i="8"/>
  <c r="E199" i="9"/>
  <c r="C50" i="9"/>
  <c r="D50" i="9"/>
  <c r="E113" i="9"/>
  <c r="K144" i="8"/>
  <c r="E114" i="8"/>
  <c r="E70" i="9"/>
  <c r="E74" i="9"/>
  <c r="D93" i="9"/>
  <c r="E114" i="9"/>
  <c r="E112" i="10"/>
  <c r="M150" i="10"/>
  <c r="K145" i="9"/>
  <c r="E166" i="8"/>
  <c r="E113" i="10"/>
  <c r="E209" i="8"/>
  <c r="E37" i="9"/>
  <c r="E47" i="9"/>
  <c r="D93" i="10"/>
  <c r="E73" i="8"/>
  <c r="D51" i="9"/>
  <c r="N133" i="9"/>
  <c r="N143" i="9"/>
  <c r="E36" i="10"/>
  <c r="E46" i="10"/>
  <c r="E71" i="10"/>
  <c r="E75" i="10"/>
  <c r="L144" i="8"/>
  <c r="E170" i="9"/>
  <c r="E44" i="10"/>
  <c r="N150" i="10"/>
  <c r="E37" i="8"/>
  <c r="E47" i="8"/>
  <c r="E92" i="8"/>
  <c r="E70" i="10"/>
  <c r="E74" i="10"/>
  <c r="E221" i="10"/>
  <c r="M133" i="8"/>
  <c r="N133" i="8"/>
  <c r="N145" i="8"/>
  <c r="N146" i="8"/>
  <c r="E221" i="8"/>
  <c r="E34" i="9"/>
  <c r="E112" i="9"/>
  <c r="E134" i="9"/>
  <c r="M133" i="9"/>
  <c r="M143" i="9"/>
  <c r="E179" i="9"/>
  <c r="E183" i="9"/>
  <c r="E183" i="8"/>
  <c r="E168" i="9"/>
  <c r="M145" i="8"/>
  <c r="C93" i="8"/>
  <c r="E168" i="8"/>
  <c r="N150" i="9"/>
  <c r="E182" i="9"/>
  <c r="D93" i="8"/>
  <c r="E222" i="8"/>
  <c r="E35" i="9"/>
  <c r="C93" i="9"/>
  <c r="E221" i="9"/>
  <c r="E168" i="10"/>
  <c r="L149" i="10"/>
  <c r="G149" i="10"/>
  <c r="N144" i="10"/>
  <c r="M143" i="10"/>
  <c r="K135" i="10"/>
  <c r="L135" i="10"/>
  <c r="L134" i="10"/>
  <c r="N135" i="10"/>
  <c r="M149" i="10"/>
  <c r="M135" i="10"/>
  <c r="M131" i="10"/>
  <c r="M144" i="10"/>
  <c r="E45" i="10"/>
  <c r="N131" i="10"/>
  <c r="F149" i="10"/>
  <c r="N149" i="10" s="1"/>
  <c r="K128" i="10"/>
  <c r="L143" i="10"/>
  <c r="E134" i="10"/>
  <c r="M134" i="10" s="1"/>
  <c r="E90" i="10"/>
  <c r="N128" i="10"/>
  <c r="E171" i="10"/>
  <c r="K143" i="10"/>
  <c r="L128" i="10"/>
  <c r="C51" i="10"/>
  <c r="K131" i="10"/>
  <c r="L131" i="10"/>
  <c r="E167" i="9"/>
  <c r="L149" i="9"/>
  <c r="E150" i="9"/>
  <c r="M150" i="9" s="1"/>
  <c r="C150" i="9"/>
  <c r="K150" i="9" s="1"/>
  <c r="K135" i="9"/>
  <c r="M129" i="9"/>
  <c r="L135" i="9"/>
  <c r="M135" i="9"/>
  <c r="N135" i="9"/>
  <c r="L128" i="9"/>
  <c r="M131" i="9"/>
  <c r="E149" i="9"/>
  <c r="M149" i="9" s="1"/>
  <c r="E45" i="9"/>
  <c r="N131" i="9"/>
  <c r="F149" i="9"/>
  <c r="K128" i="9"/>
  <c r="K143" i="9"/>
  <c r="E90" i="9"/>
  <c r="N128" i="9"/>
  <c r="E171" i="9"/>
  <c r="L143" i="9"/>
  <c r="C51" i="9"/>
  <c r="K131" i="9"/>
  <c r="M128" i="9"/>
  <c r="L131" i="9"/>
  <c r="K149" i="8"/>
  <c r="L149" i="8"/>
  <c r="M144" i="8"/>
  <c r="N144" i="8"/>
  <c r="E134" i="8"/>
  <c r="K134" i="8"/>
  <c r="N150" i="8"/>
  <c r="K150" i="8"/>
  <c r="L150" i="8"/>
  <c r="M150" i="8"/>
  <c r="K143" i="8"/>
  <c r="M131" i="8"/>
  <c r="E149" i="8"/>
  <c r="M149" i="8" s="1"/>
  <c r="N131" i="8"/>
  <c r="F149" i="8"/>
  <c r="N149" i="8" s="1"/>
  <c r="K128" i="8"/>
  <c r="D134" i="8"/>
  <c r="L134" i="8" s="1"/>
  <c r="M128" i="8"/>
  <c r="E90" i="8"/>
  <c r="N128" i="8"/>
  <c r="K131" i="8"/>
  <c r="L143" i="8"/>
  <c r="C51" i="8"/>
  <c r="L131" i="8"/>
  <c r="N134" i="9" l="1"/>
  <c r="M134" i="8"/>
  <c r="N134" i="8"/>
  <c r="M134" i="9"/>
  <c r="M135" i="8"/>
  <c r="N149" i="9"/>
  <c r="K135" i="8"/>
  <c r="N135" i="8"/>
  <c r="E51" i="8"/>
  <c r="K150" i="10"/>
  <c r="K149" i="10"/>
  <c r="E50" i="10"/>
  <c r="E50" i="8"/>
  <c r="E93" i="10"/>
  <c r="E93" i="8"/>
  <c r="E50" i="9"/>
  <c r="E169" i="9"/>
  <c r="E51" i="10"/>
  <c r="E169" i="10"/>
  <c r="E93" i="9"/>
  <c r="E51" i="9"/>
  <c r="E169" i="8"/>
  <c r="E223" i="7" l="1"/>
  <c r="E214" i="7"/>
  <c r="E213" i="7"/>
  <c r="E212" i="7"/>
  <c r="E198" i="7"/>
  <c r="E184" i="7"/>
  <c r="N147" i="7"/>
  <c r="L147" i="7"/>
  <c r="K147" i="7"/>
  <c r="L146" i="7"/>
  <c r="L145" i="7"/>
  <c r="J150" i="7"/>
  <c r="I150" i="7"/>
  <c r="F150" i="7"/>
  <c r="E150" i="7"/>
  <c r="D150" i="7"/>
  <c r="C150" i="7"/>
  <c r="J149" i="7"/>
  <c r="I149" i="7"/>
  <c r="H149" i="7"/>
  <c r="G149" i="7"/>
  <c r="L143" i="7"/>
  <c r="L129" i="7"/>
  <c r="M129" i="7"/>
  <c r="N129" i="7"/>
  <c r="K130" i="7"/>
  <c r="L130" i="7"/>
  <c r="M130" i="7"/>
  <c r="N130" i="7"/>
  <c r="C135" i="7"/>
  <c r="D135" i="7"/>
  <c r="E135" i="7"/>
  <c r="F135" i="7"/>
  <c r="G135" i="7"/>
  <c r="H135" i="7"/>
  <c r="I135" i="7"/>
  <c r="J135" i="7"/>
  <c r="M132" i="7"/>
  <c r="K129" i="7"/>
  <c r="E76" i="7"/>
  <c r="E207" i="7"/>
  <c r="H150" i="7"/>
  <c r="E200" i="7" l="1"/>
  <c r="E179" i="7"/>
  <c r="E183" i="7"/>
  <c r="E209" i="7"/>
  <c r="E180" i="7"/>
  <c r="E210" i="7"/>
  <c r="K132" i="7"/>
  <c r="E134" i="7"/>
  <c r="H134" i="7"/>
  <c r="M133" i="7"/>
  <c r="E208" i="7"/>
  <c r="L133" i="7"/>
  <c r="E182" i="7"/>
  <c r="D134" i="7"/>
  <c r="E77" i="7"/>
  <c r="K133" i="7"/>
  <c r="E166" i="7"/>
  <c r="M143" i="7"/>
  <c r="M147" i="7"/>
  <c r="F134" i="7"/>
  <c r="I134" i="7"/>
  <c r="N133" i="7"/>
  <c r="K128" i="7"/>
  <c r="J134" i="7"/>
  <c r="N132" i="7"/>
  <c r="L132" i="7"/>
  <c r="E35" i="7"/>
  <c r="E92" i="7"/>
  <c r="E72" i="7"/>
  <c r="E44" i="7"/>
  <c r="E34" i="7"/>
  <c r="E171" i="7"/>
  <c r="E181" i="7"/>
  <c r="E222" i="7"/>
  <c r="C149" i="7"/>
  <c r="K149" i="7" s="1"/>
  <c r="E114" i="7"/>
  <c r="E37" i="7"/>
  <c r="E113" i="7"/>
  <c r="N150" i="7"/>
  <c r="N146" i="7"/>
  <c r="M145" i="7"/>
  <c r="M146" i="7"/>
  <c r="L144" i="7"/>
  <c r="E170" i="7"/>
  <c r="E199" i="7"/>
  <c r="E221" i="7"/>
  <c r="D93" i="7"/>
  <c r="E73" i="7"/>
  <c r="E36" i="7"/>
  <c r="E48" i="7"/>
  <c r="E45" i="7"/>
  <c r="E71" i="7"/>
  <c r="E75" i="7"/>
  <c r="E91" i="7"/>
  <c r="E178" i="7"/>
  <c r="E197" i="7"/>
  <c r="G150" i="7"/>
  <c r="K150" i="7" s="1"/>
  <c r="E70" i="7"/>
  <c r="K145" i="7"/>
  <c r="K146" i="7"/>
  <c r="E168" i="7"/>
  <c r="E74" i="7"/>
  <c r="E112" i="7"/>
  <c r="E149" i="7"/>
  <c r="M149" i="7" s="1"/>
  <c r="E90" i="7"/>
  <c r="K144" i="7"/>
  <c r="E185" i="7"/>
  <c r="D50" i="7"/>
  <c r="E46" i="7"/>
  <c r="G134" i="7"/>
  <c r="F149" i="7"/>
  <c r="N149" i="7" s="1"/>
  <c r="M144" i="7"/>
  <c r="E47" i="7"/>
  <c r="E167" i="7"/>
  <c r="N145" i="7"/>
  <c r="N143" i="7"/>
  <c r="N135" i="7"/>
  <c r="K135" i="7"/>
  <c r="L135" i="7"/>
  <c r="M135" i="7"/>
  <c r="D51" i="7"/>
  <c r="C51" i="7"/>
  <c r="C50" i="7"/>
  <c r="L150" i="7"/>
  <c r="M150" i="7"/>
  <c r="K143" i="7"/>
  <c r="L128" i="7"/>
  <c r="L131" i="7"/>
  <c r="D149" i="7"/>
  <c r="L149" i="7" s="1"/>
  <c r="M131" i="7"/>
  <c r="N131" i="7"/>
  <c r="N144" i="7"/>
  <c r="C134" i="7"/>
  <c r="C93" i="7"/>
  <c r="M128" i="7"/>
  <c r="N128" i="7"/>
  <c r="K131" i="7"/>
  <c r="M134" i="7" l="1"/>
  <c r="L134" i="7"/>
  <c r="N134" i="7"/>
  <c r="E169" i="7"/>
  <c r="E51" i="7"/>
  <c r="E93" i="7"/>
  <c r="E50" i="7"/>
  <c r="K134" i="7"/>
  <c r="E214" i="6" l="1"/>
  <c r="E210" i="6"/>
  <c r="E198" i="6"/>
  <c r="E184" i="6"/>
  <c r="L147" i="6"/>
  <c r="L146" i="6"/>
  <c r="L145" i="6"/>
  <c r="I150" i="6"/>
  <c r="H150" i="6"/>
  <c r="G150" i="6"/>
  <c r="F150" i="6"/>
  <c r="E150" i="6"/>
  <c r="D150" i="6"/>
  <c r="C150" i="6"/>
  <c r="I149" i="6"/>
  <c r="H149" i="6"/>
  <c r="M143" i="6"/>
  <c r="D149" i="6"/>
  <c r="N132" i="6"/>
  <c r="M132" i="6"/>
  <c r="L132" i="6"/>
  <c r="K132" i="6"/>
  <c r="J135" i="6"/>
  <c r="I135" i="6"/>
  <c r="H135" i="6"/>
  <c r="G135" i="6"/>
  <c r="F135" i="6"/>
  <c r="E135" i="6"/>
  <c r="D135" i="6"/>
  <c r="C135" i="6"/>
  <c r="N130" i="6"/>
  <c r="M130" i="6"/>
  <c r="L130" i="6"/>
  <c r="K130" i="6"/>
  <c r="N129" i="6"/>
  <c r="M129" i="6"/>
  <c r="L129" i="6"/>
  <c r="K129" i="6"/>
  <c r="H134" i="6"/>
  <c r="F134" i="6"/>
  <c r="E134" i="6"/>
  <c r="D134" i="6"/>
  <c r="C134" i="6"/>
  <c r="E76" i="6"/>
  <c r="E207" i="6"/>
  <c r="J150" i="6"/>
  <c r="J149" i="6"/>
  <c r="E214" i="1"/>
  <c r="I134" i="6" l="1"/>
  <c r="M134" i="6" s="1"/>
  <c r="J134" i="6"/>
  <c r="N134" i="6" s="1"/>
  <c r="M133" i="6"/>
  <c r="E179" i="6"/>
  <c r="E77" i="6"/>
  <c r="E212" i="6"/>
  <c r="E213" i="1"/>
  <c r="L133" i="6"/>
  <c r="E213" i="6"/>
  <c r="E167" i="6"/>
  <c r="E170" i="6"/>
  <c r="E180" i="6"/>
  <c r="E181" i="6"/>
  <c r="E178" i="6"/>
  <c r="E166" i="6"/>
  <c r="K133" i="6"/>
  <c r="N133" i="6"/>
  <c r="M146" i="6"/>
  <c r="M147" i="6"/>
  <c r="G134" i="6"/>
  <c r="K134" i="6" s="1"/>
  <c r="E35" i="6"/>
  <c r="E71" i="6"/>
  <c r="E75" i="6"/>
  <c r="E91" i="6"/>
  <c r="E183" i="6"/>
  <c r="E209" i="6"/>
  <c r="G149" i="6"/>
  <c r="E34" i="6"/>
  <c r="E44" i="6"/>
  <c r="E48" i="6"/>
  <c r="E70" i="6"/>
  <c r="E74" i="6"/>
  <c r="E114" i="6"/>
  <c r="E182" i="6"/>
  <c r="E197" i="6"/>
  <c r="E208" i="6"/>
  <c r="E37" i="6"/>
  <c r="E47" i="6"/>
  <c r="E73" i="6"/>
  <c r="E113" i="6"/>
  <c r="E171" i="6"/>
  <c r="E185" i="6"/>
  <c r="E200" i="6"/>
  <c r="E222" i="6"/>
  <c r="N143" i="6"/>
  <c r="N145" i="6"/>
  <c r="N146" i="6"/>
  <c r="N147" i="6"/>
  <c r="E168" i="6"/>
  <c r="E36" i="6"/>
  <c r="E46" i="6"/>
  <c r="E72" i="6"/>
  <c r="E112" i="6"/>
  <c r="M145" i="6"/>
  <c r="E199" i="6"/>
  <c r="E223" i="6"/>
  <c r="K146" i="6"/>
  <c r="L135" i="6"/>
  <c r="C50" i="6"/>
  <c r="E45" i="6"/>
  <c r="E221" i="1"/>
  <c r="D50" i="6"/>
  <c r="E92" i="6"/>
  <c r="D93" i="6"/>
  <c r="K143" i="6"/>
  <c r="K145" i="6"/>
  <c r="K147" i="6"/>
  <c r="E90" i="6"/>
  <c r="L134" i="6"/>
  <c r="L149" i="6"/>
  <c r="E221" i="6"/>
  <c r="C51" i="6"/>
  <c r="M144" i="6"/>
  <c r="E222" i="1"/>
  <c r="E223" i="1"/>
  <c r="K150" i="6"/>
  <c r="L144" i="6"/>
  <c r="L143" i="6"/>
  <c r="C149" i="6"/>
  <c r="K135" i="6"/>
  <c r="M135" i="6"/>
  <c r="N135" i="6"/>
  <c r="N150" i="6"/>
  <c r="L150" i="6"/>
  <c r="M150" i="6"/>
  <c r="L128" i="6"/>
  <c r="K131" i="6"/>
  <c r="D51" i="6"/>
  <c r="L131" i="6"/>
  <c r="M131" i="6"/>
  <c r="E149" i="6"/>
  <c r="M149" i="6" s="1"/>
  <c r="K144" i="6"/>
  <c r="N131" i="6"/>
  <c r="N144" i="6"/>
  <c r="F149" i="6"/>
  <c r="N149" i="6" s="1"/>
  <c r="K128" i="6"/>
  <c r="C93" i="6"/>
  <c r="M128" i="6"/>
  <c r="N128" i="6"/>
  <c r="E169" i="6" l="1"/>
  <c r="K149" i="6"/>
  <c r="E93" i="6"/>
  <c r="E51" i="6"/>
  <c r="E50" i="6"/>
  <c r="E212" i="1" l="1"/>
  <c r="E210" i="1"/>
  <c r="E209" i="1"/>
  <c r="E208" i="1"/>
  <c r="E207" i="1"/>
  <c r="E179" i="1" l="1"/>
  <c r="E180" i="1"/>
  <c r="E181" i="1"/>
  <c r="E182" i="1"/>
  <c r="E183" i="1"/>
  <c r="E184" i="1"/>
  <c r="E185" i="1"/>
  <c r="E178" i="1"/>
  <c r="D149" i="1" l="1"/>
  <c r="E149" i="1"/>
  <c r="F149" i="1"/>
  <c r="G149" i="1"/>
  <c r="H149" i="1"/>
  <c r="I149" i="1"/>
  <c r="J149" i="1"/>
  <c r="D150" i="1"/>
  <c r="E150" i="1"/>
  <c r="F150" i="1"/>
  <c r="G150" i="1"/>
  <c r="H150" i="1"/>
  <c r="I150" i="1"/>
  <c r="J150" i="1"/>
  <c r="C150" i="1"/>
  <c r="C149" i="1"/>
  <c r="L143" i="1"/>
  <c r="M143" i="1"/>
  <c r="N143" i="1"/>
  <c r="L144" i="1"/>
  <c r="M144" i="1"/>
  <c r="N144" i="1"/>
  <c r="L145" i="1"/>
  <c r="M145" i="1"/>
  <c r="N145" i="1"/>
  <c r="L146" i="1"/>
  <c r="M146" i="1"/>
  <c r="N146" i="1"/>
  <c r="L147" i="1"/>
  <c r="M147" i="1"/>
  <c r="N147" i="1"/>
  <c r="K144" i="1"/>
  <c r="K145" i="1"/>
  <c r="K146" i="1"/>
  <c r="K147" i="1"/>
  <c r="K143" i="1"/>
  <c r="K150" i="1" l="1"/>
  <c r="L149" i="1"/>
  <c r="K149" i="1"/>
  <c r="M150" i="1"/>
  <c r="L150" i="1"/>
  <c r="N150" i="1"/>
  <c r="M149" i="1"/>
  <c r="N149" i="1"/>
  <c r="D135" i="1"/>
  <c r="E135" i="1"/>
  <c r="F135" i="1"/>
  <c r="G135" i="1"/>
  <c r="H135" i="1"/>
  <c r="I135" i="1"/>
  <c r="J135" i="1"/>
  <c r="C135" i="1"/>
  <c r="G134" i="1"/>
  <c r="H134" i="1"/>
  <c r="I134" i="1"/>
  <c r="J134" i="1"/>
  <c r="E134" i="1"/>
  <c r="F134" i="1"/>
  <c r="D134" i="1"/>
  <c r="C134" i="1"/>
  <c r="M134" i="1" l="1"/>
  <c r="M135" i="1"/>
  <c r="N135" i="1"/>
  <c r="K134" i="1"/>
  <c r="L134" i="1"/>
  <c r="N134" i="1"/>
  <c r="L135" i="1"/>
  <c r="K135" i="1"/>
  <c r="K129" i="1"/>
  <c r="M129" i="1"/>
  <c r="K131" i="1"/>
  <c r="M131" i="1"/>
  <c r="N131" i="1"/>
  <c r="K133" i="1"/>
  <c r="L133" i="1"/>
  <c r="M133" i="1"/>
  <c r="N133" i="1"/>
  <c r="M128" i="1"/>
  <c r="K128" i="1"/>
  <c r="N129" i="1"/>
  <c r="L129" i="1"/>
  <c r="K130" i="1"/>
  <c r="L130" i="1"/>
  <c r="M130" i="1"/>
  <c r="N130" i="1"/>
  <c r="L131" i="1"/>
  <c r="K132" i="1"/>
  <c r="L132" i="1"/>
  <c r="M132" i="1"/>
  <c r="N132" i="1"/>
  <c r="L128" i="1"/>
  <c r="N128" i="1"/>
  <c r="E114" i="1" l="1"/>
  <c r="E113" i="1"/>
  <c r="E112" i="1"/>
  <c r="E76" i="1" l="1"/>
  <c r="E72" i="1"/>
  <c r="E73" i="1" l="1"/>
  <c r="E71" i="1"/>
  <c r="E70" i="1"/>
  <c r="E74" i="1"/>
  <c r="E75" i="1"/>
  <c r="D51" i="1" l="1"/>
  <c r="D50" i="1"/>
  <c r="E48" i="1" l="1"/>
  <c r="E45" i="1"/>
  <c r="E47" i="1" l="1"/>
  <c r="C51" i="1"/>
  <c r="E51" i="1" s="1"/>
  <c r="E37" i="1"/>
  <c r="E44" i="1"/>
  <c r="C50" i="1"/>
  <c r="E50" i="1" s="1"/>
  <c r="E34" i="1"/>
  <c r="E46" i="1"/>
  <c r="E36" i="1"/>
  <c r="E35" i="1"/>
  <c r="E25" i="1" l="1"/>
  <c r="E16" i="1" l="1"/>
  <c r="E17" i="1" l="1"/>
  <c r="D20" i="1" l="1"/>
  <c r="E14" i="1"/>
  <c r="E15" i="1" l="1"/>
  <c r="C20" i="1"/>
  <c r="E20" i="1" s="1"/>
  <c r="E198" i="1" l="1"/>
  <c r="E197" i="1"/>
  <c r="E200" i="1" l="1"/>
  <c r="E199" i="1"/>
  <c r="D169" i="1" l="1"/>
  <c r="C169" i="1"/>
  <c r="E166" i="1"/>
  <c r="E171" i="1"/>
  <c r="E168" i="1"/>
  <c r="E170" i="1"/>
  <c r="E167" i="1"/>
  <c r="E169" i="1" l="1"/>
  <c r="E100" i="6"/>
  <c r="E100" i="1"/>
  <c r="E58" i="22"/>
  <c r="E58" i="21"/>
  <c r="E58" i="20"/>
  <c r="E58" i="19"/>
  <c r="E58" i="18"/>
  <c r="E58" i="17"/>
  <c r="E58" i="14"/>
  <c r="E58" i="13"/>
  <c r="E58" i="12"/>
  <c r="E58" i="16"/>
  <c r="E58" i="10"/>
  <c r="E58" i="9"/>
  <c r="E58" i="8"/>
  <c r="E58" i="6"/>
  <c r="E100" i="9" l="1"/>
  <c r="E100" i="18"/>
  <c r="E100" i="12"/>
  <c r="E100" i="21"/>
  <c r="E100" i="7"/>
  <c r="E100" i="15"/>
  <c r="E100" i="10"/>
  <c r="E100" i="16"/>
  <c r="E100" i="22"/>
  <c r="D103" i="17"/>
  <c r="E100" i="20"/>
  <c r="E104" i="20"/>
  <c r="E101" i="20"/>
  <c r="C103" i="20"/>
  <c r="E101" i="15"/>
  <c r="C103" i="15"/>
  <c r="E104" i="16"/>
  <c r="C103" i="16"/>
  <c r="E101" i="16"/>
  <c r="E101" i="7"/>
  <c r="C103" i="7"/>
  <c r="E105" i="10"/>
  <c r="E102" i="10"/>
  <c r="E100" i="13"/>
  <c r="C103" i="19"/>
  <c r="E101" i="19"/>
  <c r="E104" i="14"/>
  <c r="C103" i="14"/>
  <c r="E101" i="14"/>
  <c r="E101" i="6"/>
  <c r="E104" i="6"/>
  <c r="C103" i="6"/>
  <c r="E105" i="6"/>
  <c r="E102" i="6"/>
  <c r="E101" i="10"/>
  <c r="C103" i="10"/>
  <c r="E100" i="14"/>
  <c r="E105" i="22"/>
  <c r="E102" i="22"/>
  <c r="E105" i="18"/>
  <c r="E102" i="18"/>
  <c r="E105" i="13"/>
  <c r="E102" i="13"/>
  <c r="E105" i="9"/>
  <c r="E102" i="9"/>
  <c r="D103" i="20"/>
  <c r="D103" i="15"/>
  <c r="D103" i="16"/>
  <c r="D103" i="7"/>
  <c r="D103" i="12"/>
  <c r="E101" i="18"/>
  <c r="C103" i="18"/>
  <c r="E101" i="13"/>
  <c r="C103" i="13"/>
  <c r="E101" i="9"/>
  <c r="C103" i="9"/>
  <c r="E105" i="14"/>
  <c r="E102" i="14"/>
  <c r="D103" i="8"/>
  <c r="E104" i="22"/>
  <c r="C103" i="22"/>
  <c r="E101" i="22"/>
  <c r="E100" i="8"/>
  <c r="E100" i="17"/>
  <c r="E105" i="21"/>
  <c r="E102" i="21"/>
  <c r="E105" i="17"/>
  <c r="E102" i="17"/>
  <c r="E105" i="12"/>
  <c r="E102" i="12"/>
  <c r="E105" i="8"/>
  <c r="E102" i="8"/>
  <c r="D103" i="19"/>
  <c r="D103" i="14"/>
  <c r="D103" i="10"/>
  <c r="D103" i="6"/>
  <c r="E104" i="21"/>
  <c r="C103" i="21"/>
  <c r="E101" i="21"/>
  <c r="E104" i="12"/>
  <c r="E101" i="12"/>
  <c r="C103" i="12"/>
  <c r="C103" i="8"/>
  <c r="E103" i="8" s="1"/>
  <c r="E101" i="8"/>
  <c r="E105" i="19"/>
  <c r="E102" i="19"/>
  <c r="D103" i="21"/>
  <c r="E104" i="17"/>
  <c r="C103" i="17"/>
  <c r="E101" i="17"/>
  <c r="E100" i="19"/>
  <c r="E105" i="20"/>
  <c r="E102" i="20"/>
  <c r="E105" i="15"/>
  <c r="E102" i="15"/>
  <c r="E102" i="16"/>
  <c r="E105" i="16"/>
  <c r="E105" i="7"/>
  <c r="E102" i="7"/>
  <c r="D103" i="22"/>
  <c r="D103" i="18"/>
  <c r="D103" i="13"/>
  <c r="D103" i="9"/>
  <c r="C61" i="21"/>
  <c r="E59" i="21"/>
  <c r="C61" i="17"/>
  <c r="E59" i="17"/>
  <c r="E59" i="12"/>
  <c r="C61" i="12"/>
  <c r="E62" i="8"/>
  <c r="C61" i="8"/>
  <c r="E59" i="8"/>
  <c r="E59" i="20"/>
  <c r="C61" i="20"/>
  <c r="C61" i="15"/>
  <c r="E59" i="15"/>
  <c r="E59" i="16"/>
  <c r="C61" i="16"/>
  <c r="E59" i="7"/>
  <c r="C61" i="7"/>
  <c r="E63" i="19"/>
  <c r="E60" i="19"/>
  <c r="E63" i="14"/>
  <c r="E60" i="14"/>
  <c r="E63" i="10"/>
  <c r="E60" i="10"/>
  <c r="E63" i="6"/>
  <c r="E60" i="6"/>
  <c r="D61" i="21"/>
  <c r="D61" i="17"/>
  <c r="D61" i="12"/>
  <c r="D61" i="8"/>
  <c r="E63" i="7"/>
  <c r="E60" i="7"/>
  <c r="D61" i="22"/>
  <c r="C61" i="19"/>
  <c r="E59" i="19"/>
  <c r="E62" i="14"/>
  <c r="C61" i="14"/>
  <c r="E59" i="14"/>
  <c r="C61" i="10"/>
  <c r="E59" i="10"/>
  <c r="C61" i="6"/>
  <c r="E59" i="6"/>
  <c r="E63" i="20"/>
  <c r="E60" i="20"/>
  <c r="D61" i="13"/>
  <c r="E63" i="22"/>
  <c r="E60" i="22"/>
  <c r="E63" i="18"/>
  <c r="E60" i="18"/>
  <c r="E63" i="13"/>
  <c r="E60" i="13"/>
  <c r="E63" i="9"/>
  <c r="E60" i="9"/>
  <c r="D61" i="20"/>
  <c r="D61" i="15"/>
  <c r="D61" i="16"/>
  <c r="D61" i="7"/>
  <c r="E63" i="16"/>
  <c r="E60" i="16"/>
  <c r="D61" i="18"/>
  <c r="E58" i="15"/>
  <c r="E62" i="22"/>
  <c r="C61" i="22"/>
  <c r="E59" i="22"/>
  <c r="C61" i="18"/>
  <c r="E59" i="18"/>
  <c r="E62" i="13"/>
  <c r="C61" i="13"/>
  <c r="E59" i="13"/>
  <c r="E62" i="9"/>
  <c r="C61" i="9"/>
  <c r="E59" i="9"/>
  <c r="E63" i="15"/>
  <c r="E60" i="15"/>
  <c r="D61" i="9"/>
  <c r="E58" i="7"/>
  <c r="E63" i="21"/>
  <c r="E60" i="21"/>
  <c r="E63" i="17"/>
  <c r="E60" i="17"/>
  <c r="E63" i="12"/>
  <c r="E60" i="12"/>
  <c r="E63" i="8"/>
  <c r="E60" i="8"/>
  <c r="E58" i="1"/>
  <c r="D61" i="19"/>
  <c r="D61" i="14"/>
  <c r="D61" i="10"/>
  <c r="D61" i="6"/>
  <c r="E103" i="17" l="1"/>
  <c r="E103" i="12"/>
  <c r="E61" i="22"/>
  <c r="E103" i="14"/>
  <c r="E103" i="16"/>
  <c r="E61" i="14"/>
  <c r="E103" i="9"/>
  <c r="E103" i="21"/>
  <c r="E103" i="6"/>
  <c r="E61" i="18"/>
  <c r="E61" i="17"/>
  <c r="E103" i="20"/>
  <c r="E104" i="8"/>
  <c r="E101" i="1"/>
  <c r="C103" i="1"/>
  <c r="E103" i="18"/>
  <c r="E103" i="10"/>
  <c r="E103" i="7"/>
  <c r="E104" i="15"/>
  <c r="E104" i="18"/>
  <c r="E104" i="10"/>
  <c r="D103" i="1"/>
  <c r="E103" i="22"/>
  <c r="E104" i="7"/>
  <c r="E104" i="9"/>
  <c r="E103" i="19"/>
  <c r="E103" i="13"/>
  <c r="E102" i="1"/>
  <c r="E105" i="1"/>
  <c r="E104" i="19"/>
  <c r="E104" i="13"/>
  <c r="E103" i="15"/>
  <c r="E61" i="13"/>
  <c r="E62" i="10"/>
  <c r="D61" i="1"/>
  <c r="E62" i="16"/>
  <c r="E62" i="12"/>
  <c r="E61" i="15"/>
  <c r="E59" i="1"/>
  <c r="C61" i="1"/>
  <c r="E62" i="18"/>
  <c r="E61" i="6"/>
  <c r="E61" i="7"/>
  <c r="E62" i="15"/>
  <c r="E62" i="17"/>
  <c r="E61" i="9"/>
  <c r="E63" i="1"/>
  <c r="E60" i="1"/>
  <c r="E62" i="6"/>
  <c r="E61" i="19"/>
  <c r="E61" i="20"/>
  <c r="E61" i="8"/>
  <c r="E62" i="19"/>
  <c r="E62" i="7"/>
  <c r="E61" i="21"/>
  <c r="E61" i="10"/>
  <c r="E61" i="16"/>
  <c r="E62" i="20"/>
  <c r="E61" i="12"/>
  <c r="E62" i="21"/>
  <c r="E77" i="1"/>
  <c r="E61" i="1" l="1"/>
  <c r="E103" i="1"/>
  <c r="E104" i="1"/>
  <c r="E62" i="1"/>
  <c r="D93" i="1" l="1"/>
  <c r="E91" i="1"/>
  <c r="C93" i="1"/>
  <c r="E90" i="1"/>
  <c r="E92" i="1"/>
  <c r="E93" i="1" l="1"/>
  <c r="E49" i="22" l="1"/>
  <c r="E49" i="21"/>
  <c r="E49" i="20"/>
  <c r="E49" i="19"/>
  <c r="E49" i="18"/>
  <c r="E49" i="17"/>
  <c r="E49" i="15"/>
  <c r="E49" i="14"/>
  <c r="E49" i="13"/>
  <c r="E49" i="12"/>
  <c r="E49" i="16"/>
  <c r="E49" i="10"/>
  <c r="E49" i="9"/>
  <c r="E49" i="8"/>
  <c r="E49" i="7"/>
  <c r="E49" i="6"/>
  <c r="E49" i="1"/>
  <c r="D24" i="6" l="1"/>
  <c r="D24" i="1" l="1"/>
  <c r="D24" i="8"/>
  <c r="D24" i="7"/>
  <c r="D24" i="9"/>
  <c r="D24" i="10"/>
  <c r="D24" i="12"/>
  <c r="D24" i="14"/>
  <c r="D24" i="13"/>
  <c r="D24" i="16"/>
  <c r="D24" i="19"/>
  <c r="D24" i="22"/>
  <c r="D24" i="15"/>
  <c r="D24" i="17"/>
  <c r="D24" i="21"/>
  <c r="D24" i="20"/>
  <c r="D24" i="18"/>
  <c r="E22" i="6" l="1"/>
  <c r="E23" i="6" l="1"/>
  <c r="E22" i="12"/>
  <c r="E22" i="18"/>
  <c r="E22" i="19"/>
  <c r="E22" i="1"/>
  <c r="E22" i="7"/>
  <c r="E22" i="17"/>
  <c r="E22" i="22"/>
  <c r="E22" i="16"/>
  <c r="E22" i="9"/>
  <c r="E22" i="10"/>
  <c r="E22" i="21"/>
  <c r="E22" i="15"/>
  <c r="E22" i="8"/>
  <c r="E22" i="13"/>
  <c r="E22" i="14"/>
  <c r="E22" i="20"/>
  <c r="E23" i="19" l="1"/>
  <c r="E23" i="18"/>
  <c r="E23" i="10"/>
  <c r="E23" i="12"/>
  <c r="E23" i="9"/>
  <c r="E23" i="16"/>
  <c r="E23" i="13"/>
  <c r="E23" i="17"/>
  <c r="E23" i="21"/>
  <c r="E23" i="14"/>
  <c r="E23" i="8"/>
  <c r="E23" i="7"/>
  <c r="E23" i="20"/>
  <c r="E23" i="22"/>
  <c r="E23" i="1"/>
  <c r="E23" i="15"/>
  <c r="E21" i="6" l="1"/>
  <c r="C24" i="6"/>
  <c r="E24" i="6" s="1"/>
  <c r="E21" i="22" l="1"/>
  <c r="C24" i="22"/>
  <c r="E24" i="22" s="1"/>
  <c r="E21" i="13"/>
  <c r="C24" i="13"/>
  <c r="E24" i="13" s="1"/>
  <c r="E21" i="17"/>
  <c r="C24" i="17"/>
  <c r="E24" i="17" s="1"/>
  <c r="E21" i="7"/>
  <c r="C24" i="7"/>
  <c r="E24" i="7" s="1"/>
  <c r="E21" i="15"/>
  <c r="C24" i="15"/>
  <c r="E24" i="15" s="1"/>
  <c r="E21" i="1"/>
  <c r="C24" i="1"/>
  <c r="E24" i="1" s="1"/>
  <c r="E21" i="21"/>
  <c r="C24" i="21"/>
  <c r="E24" i="21" s="1"/>
  <c r="E21" i="19"/>
  <c r="C24" i="19"/>
  <c r="E24" i="19" s="1"/>
  <c r="E21" i="10"/>
  <c r="C24" i="10"/>
  <c r="E24" i="10" s="1"/>
  <c r="E21" i="18"/>
  <c r="C24" i="18"/>
  <c r="E24" i="18" s="1"/>
  <c r="E21" i="14"/>
  <c r="C24" i="14"/>
  <c r="E24" i="14" s="1"/>
  <c r="E21" i="9"/>
  <c r="C24" i="9"/>
  <c r="E24" i="9" s="1"/>
  <c r="E21" i="12"/>
  <c r="C24" i="12"/>
  <c r="E24" i="12" s="1"/>
  <c r="E21" i="8"/>
  <c r="C24" i="8"/>
  <c r="E24" i="8" s="1"/>
  <c r="E21" i="16"/>
  <c r="C24" i="16"/>
  <c r="E24" i="16" s="1"/>
  <c r="E21" i="20"/>
  <c r="C24" i="20"/>
  <c r="E24" i="20" s="1"/>
</calcChain>
</file>

<file path=xl/sharedStrings.xml><?xml version="1.0" encoding="utf-8"?>
<sst xmlns="http://schemas.openxmlformats.org/spreadsheetml/2006/main" count="2964" uniqueCount="106">
  <si>
    <t>Andalucía</t>
  </si>
  <si>
    <t>Com. Valenciana</t>
  </si>
  <si>
    <t>Aragón</t>
  </si>
  <si>
    <t>Extremadura</t>
  </si>
  <si>
    <t>Principado de Asturias</t>
  </si>
  <si>
    <t>Galicia</t>
  </si>
  <si>
    <t>Balears, Illes</t>
  </si>
  <si>
    <t>Madrid, Comunidad de</t>
  </si>
  <si>
    <t>Canarias</t>
  </si>
  <si>
    <t>Murcia, Región de</t>
  </si>
  <si>
    <t>Cantabria</t>
  </si>
  <si>
    <t>Navarra, Comunidad Foral de</t>
  </si>
  <si>
    <t>Castilla y León</t>
  </si>
  <si>
    <t>País Vasco</t>
  </si>
  <si>
    <t>Castilla - La Mancha</t>
  </si>
  <si>
    <t>Rioja, La</t>
  </si>
  <si>
    <t>Cataluña</t>
  </si>
  <si>
    <t>VÍCTIMAS</t>
  </si>
  <si>
    <t>Víctimas Españolas</t>
  </si>
  <si>
    <t>Víctimas Extranjeras</t>
  </si>
  <si>
    <t>% Extranjeras entre las víctimas</t>
  </si>
  <si>
    <t>% Extranjeras entre las Renuncias</t>
  </si>
  <si>
    <t>DENUNCIAS RECIBIDAS - TOTAL</t>
  </si>
  <si>
    <t>RENUNCIAS (La victima se acoge a la dispensa a la  obligacion de declarar como testigo)</t>
  </si>
  <si>
    <t>Renuncias por Española</t>
  </si>
  <si>
    <t>Renuncias por Extranjera</t>
  </si>
  <si>
    <t>Víctimas de Violencia de Género cada 10.000 Mujeres</t>
  </si>
  <si>
    <t>Incoadas</t>
  </si>
  <si>
    <t>Adoptadas</t>
  </si>
  <si>
    <t>Inadmitidas</t>
  </si>
  <si>
    <t>Denegadas</t>
  </si>
  <si>
    <t>Sobreseimientos libres</t>
  </si>
  <si>
    <t xml:space="preserve">Sobreseimientos provisionales </t>
  </si>
  <si>
    <t>Sentencias Condenatorias</t>
  </si>
  <si>
    <t>Sentencias Absolutorias</t>
  </si>
  <si>
    <t>Elevación</t>
  </si>
  <si>
    <t>Porcentaje Sentencias Condenatorias</t>
  </si>
  <si>
    <t>Porcentaje Terminacion por SP</t>
  </si>
  <si>
    <t>Personas enjuiciadas</t>
  </si>
  <si>
    <t>% condenas entre los españoles enjuiciados</t>
  </si>
  <si>
    <t>% condenas entre los extranjeros enjuiciados</t>
  </si>
  <si>
    <t>Condenado Español</t>
  </si>
  <si>
    <t>Condenado Extranjero</t>
  </si>
  <si>
    <t>Sumarios</t>
  </si>
  <si>
    <t>ASUNTOS PENALES</t>
  </si>
  <si>
    <t>Diligencia Urgentes</t>
  </si>
  <si>
    <t>Diligencia Previas</t>
  </si>
  <si>
    <t>Procedimientos abreviados</t>
  </si>
  <si>
    <t>Juicios sobre delitos leves</t>
  </si>
  <si>
    <t xml:space="preserve">Procesos por aceptacion de decreto </t>
  </si>
  <si>
    <t>Ley Orgánica 5/95 Jurado</t>
  </si>
  <si>
    <t>Por Sententencia Condenatoria 
con conformidad</t>
  </si>
  <si>
    <t>Por Sententencia Condenatoria 
sin conformidad</t>
  </si>
  <si>
    <t>Sentencia Absolutoria</t>
  </si>
  <si>
    <t>Porcentaje de Sentencias condenatorias</t>
  </si>
  <si>
    <t>Asuntos Total</t>
  </si>
  <si>
    <t>Procedimientos Abreviados</t>
  </si>
  <si>
    <t>Diligencias Urgentes</t>
  </si>
  <si>
    <t>EVOLUCIÓN</t>
  </si>
  <si>
    <t>Sumario</t>
  </si>
  <si>
    <t>Proc.Abrev.</t>
  </si>
  <si>
    <t>Proc.Jurado</t>
  </si>
  <si>
    <t>TOTAL</t>
  </si>
  <si>
    <t>Condenatorias</t>
  </si>
  <si>
    <t>Absolutorias</t>
  </si>
  <si>
    <t>Sobreseimiento Libre</t>
  </si>
  <si>
    <t>Sobreseimiento Provisional</t>
  </si>
  <si>
    <t>Otras</t>
  </si>
  <si>
    <t>Total</t>
  </si>
  <si>
    <t>Juicios sobre Delitos Leves</t>
  </si>
  <si>
    <t>Juicios de Faltas</t>
  </si>
  <si>
    <t>Estimatorios Sentencias Condenatorias</t>
  </si>
  <si>
    <t>Estimatorios Sentencias Absolutorias</t>
  </si>
  <si>
    <t>Desestimatorios Sentencias Condenatorias</t>
  </si>
  <si>
    <t>Desestimatorios Sentencias Absolutorias</t>
  </si>
  <si>
    <t>Por Otras Causas</t>
  </si>
  <si>
    <t>Porcentaje Estimación Recursos contra Sentencias Condenatorias</t>
  </si>
  <si>
    <t>Porcentaje Estimación Recursos contra Sentencias Absolutorias</t>
  </si>
  <si>
    <t>Procedimientos Jurado</t>
  </si>
  <si>
    <t>RECURSOS (APELACIONES DE SENTENCIAS)</t>
  </si>
  <si>
    <t>Juicios por Deliltos Leves</t>
  </si>
  <si>
    <t>PROCESOS PRIMERA INSTANCIA  Total</t>
  </si>
  <si>
    <t>Sentencias Con imposicion Medidas por delitos VG</t>
  </si>
  <si>
    <t>Sentencias Sin imposicion Medidas por delitos VG</t>
  </si>
  <si>
    <t>TOTAL Sentencias Por delitos VG</t>
  </si>
  <si>
    <t>Sentencias previa conformidad por delito VG</t>
  </si>
  <si>
    <t>Español</t>
  </si>
  <si>
    <t>Extranjero</t>
  </si>
  <si>
    <t>CON IMPOSICIÓN DE MEDIDAS</t>
  </si>
  <si>
    <t>Total Menores Enjuiciados</t>
  </si>
  <si>
    <t>SIN IMPOSICION DE  MEDIDAS</t>
  </si>
  <si>
    <t>Registrados</t>
  </si>
  <si>
    <t>Resueltos</t>
  </si>
  <si>
    <t>Pendientes al finalizar</t>
  </si>
  <si>
    <t>Confirmaciones en Apelación P.Delito</t>
  </si>
  <si>
    <t>Revocaciones en Apelación P.Delito</t>
  </si>
  <si>
    <t>Anulaciones en Apelación P.Delito</t>
  </si>
  <si>
    <t>Porcentaje Confirmaciones P.Delitos</t>
  </si>
  <si>
    <t>% condenados entre los  enjuiciados</t>
  </si>
  <si>
    <t>Evolución</t>
  </si>
  <si>
    <t>Víctimas Españolas menores</t>
  </si>
  <si>
    <t>Víctimas Extranjeras menores</t>
  </si>
  <si>
    <t>1º Trimestre 2023</t>
  </si>
  <si>
    <t>1º trimestre 2022</t>
  </si>
  <si>
    <t>1º trimestre 2023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</si>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</sst>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0"/>
      <color theme="1"/>
      <name val="Verdana"/>
      <family val="2"/>
    </font>
    <font>
      <sz val="11"/>
      <color theme="1"/>
      <name val="Calibri"/>
      <family val="2"/>
      <scheme val="minor"/>
    </font>
    <font>
      <b/>
      <sz val="12"/>
      <color theme="1"/>
      <name val="Verdana"/>
      <family val="2"/>
    </font>
    <font>
      <b/>
      <sz val="14"/>
      <color theme="0"/>
      <name val="Verdana"/>
      <family val="2"/>
    </font>
    <font>
      <b/>
      <sz val="18"/>
      <color theme="4"/>
      <name val="Calibri"/>
      <family val="2"/>
      <scheme val="minor"/>
    </font>
    <font>
      <b/>
      <sz val="10"/>
      <color theme="4"/>
      <name val="Verdana"/>
      <family val="2"/>
    </font>
    <font>
      <b/>
      <sz val="11"/>
      <color theme="4"/>
      <name val="Verdana"/>
      <family val="2"/>
    </font>
    <font>
      <sz val="11"/>
      <color theme="1"/>
      <name val="Verdana"/>
      <family val="2"/>
    </font>
    <font>
      <b/>
      <sz val="11"/>
      <color theme="3"/>
      <name val="Verdana"/>
      <family val="2"/>
    </font>
    <font>
      <b/>
      <sz val="11"/>
      <color rgb="FF4F81BD"/>
      <name val="Verdana"/>
      <family val="2"/>
    </font>
    <font>
      <b/>
      <sz val="16"/>
      <color theme="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ck">
        <color theme="4"/>
      </left>
      <right/>
      <top style="thick">
        <color theme="4"/>
      </top>
      <bottom style="thick">
        <color theme="4"/>
      </bottom>
      <diagonal/>
    </border>
    <border>
      <left/>
      <right/>
      <top style="thick">
        <color theme="4"/>
      </top>
      <bottom style="thick">
        <color theme="4"/>
      </bottom>
      <diagonal/>
    </border>
    <border>
      <left/>
      <right style="thick">
        <color theme="4"/>
      </right>
      <top style="thick">
        <color theme="4"/>
      </top>
      <bottom style="thick">
        <color theme="4"/>
      </bottom>
      <diagonal/>
    </border>
    <border>
      <left/>
      <right/>
      <top style="medium">
        <color theme="4" tint="0.79995117038483843"/>
      </top>
      <bottom style="medium">
        <color theme="4" tint="0.79995117038483843"/>
      </bottom>
      <diagonal/>
    </border>
    <border>
      <left style="thin">
        <color theme="0"/>
      </left>
      <right style="thin">
        <color theme="0"/>
      </right>
      <top/>
      <bottom style="medium">
        <color theme="4" tint="0.79995117038483843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medium">
        <color theme="4" tint="0.79995117038483843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medium">
        <color rgb="FFDCE6F1"/>
      </top>
      <bottom style="medium">
        <color rgb="FFDCE6F1"/>
      </bottom>
      <diagonal/>
    </border>
    <border>
      <left/>
      <right/>
      <top/>
      <bottom style="medium">
        <color rgb="FFDCE6F1"/>
      </bottom>
      <diagonal/>
    </border>
    <border>
      <left style="thin">
        <color theme="0"/>
      </left>
      <right/>
      <top/>
      <bottom style="medium">
        <color theme="4" tint="0.79995117038483843"/>
      </bottom>
      <diagonal/>
    </border>
    <border>
      <left/>
      <right style="thin">
        <color theme="0"/>
      </right>
      <top/>
      <bottom style="medium">
        <color theme="4" tint="0.79995117038483843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1" fillId="0" borderId="0" xfId="1"/>
    <xf numFmtId="0" fontId="2" fillId="0" borderId="0" xfId="1" applyFont="1"/>
    <xf numFmtId="0" fontId="1" fillId="0" borderId="0" xfId="1" applyAlignment="1">
      <alignment horizontal="left" vertical="center"/>
    </xf>
    <xf numFmtId="0" fontId="6" fillId="0" borderId="4" xfId="0" applyFont="1" applyBorder="1" applyAlignment="1" applyProtection="1">
      <alignment horizontal="left" vertical="center" wrapText="1"/>
      <protection locked="0"/>
    </xf>
    <xf numFmtId="3" fontId="7" fillId="0" borderId="4" xfId="0" applyNumberFormat="1" applyFont="1" applyBorder="1" applyAlignment="1">
      <alignment horizontal="right" vertical="center"/>
    </xf>
    <xf numFmtId="164" fontId="7" fillId="0" borderId="4" xfId="0" applyNumberFormat="1" applyFont="1" applyBorder="1" applyAlignment="1">
      <alignment horizontal="right" vertical="center"/>
    </xf>
    <xf numFmtId="0" fontId="6" fillId="0" borderId="0" xfId="0" applyFont="1" applyAlignment="1" applyProtection="1">
      <alignment horizontal="left" vertical="center" wrapText="1"/>
      <protection locked="0"/>
    </xf>
    <xf numFmtId="0" fontId="5" fillId="3" borderId="5" xfId="0" applyFont="1" applyFill="1" applyBorder="1" applyAlignment="1">
      <alignment horizontal="center" vertical="center" wrapText="1"/>
    </xf>
    <xf numFmtId="0" fontId="0" fillId="4" borderId="0" xfId="0" applyFill="1"/>
    <xf numFmtId="3" fontId="7" fillId="0" borderId="7" xfId="0" applyNumberFormat="1" applyFont="1" applyBorder="1" applyAlignment="1">
      <alignment horizontal="right" vertical="center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164" fontId="0" fillId="0" borderId="0" xfId="0" applyNumberFormat="1"/>
    <xf numFmtId="10" fontId="0" fillId="0" borderId="0" xfId="0" applyNumberFormat="1"/>
    <xf numFmtId="0" fontId="8" fillId="0" borderId="4" xfId="0" applyFont="1" applyBorder="1" applyAlignment="1" applyProtection="1">
      <alignment horizontal="left" vertical="center" wrapText="1"/>
      <protection locked="0"/>
    </xf>
    <xf numFmtId="0" fontId="9" fillId="0" borderId="11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164" fontId="7" fillId="0" borderId="0" xfId="0" applyNumberFormat="1" applyFont="1" applyAlignment="1">
      <alignment horizontal="right" vertical="center"/>
    </xf>
    <xf numFmtId="3" fontId="7" fillId="0" borderId="0" xfId="0" applyNumberFormat="1" applyFont="1" applyAlignment="1">
      <alignment horizontal="right" vertical="center"/>
    </xf>
    <xf numFmtId="0" fontId="10" fillId="5" borderId="0" xfId="0" applyFont="1" applyFill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0" fillId="6" borderId="0" xfId="0" applyFill="1"/>
    <xf numFmtId="0" fontId="4" fillId="0" borderId="1" xfId="1" applyFont="1" applyBorder="1" applyAlignment="1">
      <alignment horizontal="left" vertical="center" indent="6"/>
    </xf>
    <xf numFmtId="0" fontId="4" fillId="0" borderId="2" xfId="1" applyFont="1" applyBorder="1" applyAlignment="1">
      <alignment horizontal="left" vertical="center" indent="6"/>
    </xf>
    <xf numFmtId="0" fontId="4" fillId="0" borderId="3" xfId="1" applyFont="1" applyBorder="1" applyAlignment="1">
      <alignment horizontal="left" vertical="center" indent="6"/>
    </xf>
    <xf numFmtId="0" fontId="3" fillId="2" borderId="0" xfId="1" applyFont="1" applyFill="1" applyAlignment="1">
      <alignment horizontal="center" vertical="center"/>
    </xf>
    <xf numFmtId="0" fontId="5" fillId="3" borderId="13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Portada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Portada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Portada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Portada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Portada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Portada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Portada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Portada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Portada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Portada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Portada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Portada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Portada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Portada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Portada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Portada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Portada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104774</xdr:rowOff>
    </xdr:from>
    <xdr:to>
      <xdr:col>18</xdr:col>
      <xdr:colOff>723900</xdr:colOff>
      <xdr:row>7</xdr:row>
      <xdr:rowOff>57149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71525" y="104774"/>
          <a:ext cx="13668375" cy="1343025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</a:t>
          </a:r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informe sobre violencia de género</a:t>
          </a:r>
          <a:endParaRPr lang="es-ES" sz="1100" b="1" i="0" u="none" strike="noStrike" cap="none" baseline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720000" algn="ctr"/>
          <a:endParaRPr lang="es-ES" sz="1100" b="1" i="0" u="none" strike="noStrike" cap="none" baseline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72000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Datos por T.S.J.</a:t>
          </a:r>
        </a:p>
      </xdr:txBody>
    </xdr:sp>
    <xdr:clientData/>
  </xdr:twoCellAnchor>
  <xdr:twoCellAnchor editAs="oneCell">
    <xdr:from>
      <xdr:col>1</xdr:col>
      <xdr:colOff>95250</xdr:colOff>
      <xdr:row>0</xdr:row>
      <xdr:rowOff>161924</xdr:rowOff>
    </xdr:from>
    <xdr:to>
      <xdr:col>2</xdr:col>
      <xdr:colOff>243514</xdr:colOff>
      <xdr:row>7</xdr:row>
      <xdr:rowOff>19050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857250" y="161924"/>
          <a:ext cx="910264" cy="1247776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19</xdr:col>
      <xdr:colOff>476250</xdr:colOff>
      <xdr:row>1</xdr:row>
      <xdr:rowOff>0</xdr:rowOff>
    </xdr:from>
    <xdr:to>
      <xdr:col>20</xdr:col>
      <xdr:colOff>495300</xdr:colOff>
      <xdr:row>5</xdr:row>
      <xdr:rowOff>171450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02050" y="190500"/>
          <a:ext cx="857250" cy="9715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209550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38200" y="161925"/>
          <a:ext cx="11534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Andalucía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4</xdr:row>
      <xdr:rowOff>28574</xdr:rowOff>
    </xdr:from>
    <xdr:to>
      <xdr:col>10</xdr:col>
      <xdr:colOff>218699</xdr:colOff>
      <xdr:row>6</xdr:row>
      <xdr:rowOff>19050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47724" y="676274"/>
          <a:ext cx="11534400" cy="314326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sobre la Mujer    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419100</xdr:colOff>
      <xdr:row>1</xdr:row>
      <xdr:rowOff>47625</xdr:rowOff>
    </xdr:from>
    <xdr:to>
      <xdr:col>11</xdr:col>
      <xdr:colOff>257174</xdr:colOff>
      <xdr:row>4</xdr:row>
      <xdr:rowOff>104775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2582525" y="209550"/>
          <a:ext cx="723899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0</xdr:col>
      <xdr:colOff>828675</xdr:colOff>
      <xdr:row>7</xdr:row>
      <xdr:rowOff>104775</xdr:rowOff>
    </xdr:from>
    <xdr:to>
      <xdr:col>10</xdr:col>
      <xdr:colOff>199650</xdr:colOff>
      <xdr:row>9</xdr:row>
      <xdr:rowOff>76200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828675" y="10763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Denuncias, Víctimas, Renuncias y sus Evoluciones</a:t>
          </a:r>
        </a:p>
      </xdr:txBody>
    </xdr:sp>
    <xdr:clientData/>
  </xdr:twoCellAnchor>
  <xdr:twoCellAnchor editAs="oneCell">
    <xdr:from>
      <xdr:col>1</xdr:col>
      <xdr:colOff>28573</xdr:colOff>
      <xdr:row>27</xdr:row>
      <xdr:rowOff>28575</xdr:rowOff>
    </xdr:from>
    <xdr:to>
      <xdr:col>10</xdr:col>
      <xdr:colOff>237748</xdr:colOff>
      <xdr:row>31</xdr:row>
      <xdr:rowOff>38100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866773" y="5448300"/>
          <a:ext cx="11534400" cy="6572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10</xdr:col>
      <xdr:colOff>209175</xdr:colOff>
      <xdr:row>40</xdr:row>
      <xdr:rowOff>133275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838200" y="8086725"/>
          <a:ext cx="11534400" cy="2952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 de Terminación de los Procedimientos </a:t>
          </a:r>
        </a:p>
      </xdr:txBody>
    </xdr:sp>
    <xdr:clientData/>
  </xdr:twoCellAnchor>
  <xdr:twoCellAnchor editAs="oneCell">
    <xdr:from>
      <xdr:col>0</xdr:col>
      <xdr:colOff>838199</xdr:colOff>
      <xdr:row>52</xdr:row>
      <xdr:rowOff>0</xdr:rowOff>
    </xdr:from>
    <xdr:to>
      <xdr:col>10</xdr:col>
      <xdr:colOff>209174</xdr:colOff>
      <xdr:row>53</xdr:row>
      <xdr:rowOff>133350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838199" y="111728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10</xdr:col>
      <xdr:colOff>209175</xdr:colOff>
      <xdr:row>65</xdr:row>
      <xdr:rowOff>133350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838200" y="140112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Penales Ingresados directamente por tipo de procesos</a:t>
          </a:r>
        </a:p>
      </xdr:txBody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10</xdr:col>
      <xdr:colOff>209175</xdr:colOff>
      <xdr:row>81</xdr:row>
      <xdr:rowOff>151275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838200" y="1766887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Penal/Procesos de Violencia de Género                                 </a:t>
          </a:r>
        </a:p>
      </xdr:txBody>
    </xdr:sp>
    <xdr:clientData/>
  </xdr:twoCellAnchor>
  <xdr:twoCellAnchor editAs="oneCell">
    <xdr:from>
      <xdr:col>1</xdr:col>
      <xdr:colOff>0</xdr:colOff>
      <xdr:row>84</xdr:row>
      <xdr:rowOff>0</xdr:rowOff>
    </xdr:from>
    <xdr:to>
      <xdr:col>10</xdr:col>
      <xdr:colOff>209175</xdr:colOff>
      <xdr:row>85</xdr:row>
      <xdr:rowOff>133350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838200" y="186404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Formas de Terminación de los Procedimientos</a:t>
          </a:r>
        </a:p>
      </xdr:txBody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10</xdr:col>
      <xdr:colOff>209175</xdr:colOff>
      <xdr:row>95</xdr:row>
      <xdr:rowOff>133350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838200" y="214788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10</xdr:col>
      <xdr:colOff>209175</xdr:colOff>
      <xdr:row>107</xdr:row>
      <xdr:rowOff>133350</xdr:rowOff>
    </xdr:to>
    <xdr:sp macro="" textlink="">
      <xdr:nvSpPr>
        <xdr:cNvPr id="13" name="12 Rectángulo redondeado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838200" y="243173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twoCellAnchor>
  <xdr:oneCellAnchor>
    <xdr:from>
      <xdr:col>1</xdr:col>
      <xdr:colOff>0</xdr:colOff>
      <xdr:row>117</xdr:row>
      <xdr:rowOff>0</xdr:rowOff>
    </xdr:from>
    <xdr:ext cx="11534400" cy="313200"/>
    <xdr:sp macro="" textlink="">
      <xdr:nvSpPr>
        <xdr:cNvPr id="14" name="13 Rectángulo redondeado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838200" y="1766887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 Provincial/Procesos de Violencia de Género                                 </a:t>
          </a:r>
        </a:p>
      </xdr:txBody>
    </xdr:sp>
    <xdr:clientData/>
  </xdr:oneCellAnchor>
  <xdr:oneCellAnchor>
    <xdr:from>
      <xdr:col>1</xdr:col>
      <xdr:colOff>0</xdr:colOff>
      <xdr:row>121</xdr:row>
      <xdr:rowOff>0</xdr:rowOff>
    </xdr:from>
    <xdr:ext cx="11534400" cy="295275"/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838200" y="183165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 en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Única Instancia por las Audiencias Provinciales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0</xdr:colOff>
      <xdr:row>136</xdr:row>
      <xdr:rowOff>0</xdr:rowOff>
    </xdr:from>
    <xdr:ext cx="11534400" cy="295275"/>
    <xdr:sp macro="" textlink="">
      <xdr:nvSpPr>
        <xdr:cNvPr id="16" name="15 Rectángulo redondeado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838200" y="299275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terminación de los </a:t>
          </a: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Recursos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Apelación contra sentencias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0</xdr:colOff>
      <xdr:row>161</xdr:row>
      <xdr:rowOff>0</xdr:rowOff>
    </xdr:from>
    <xdr:ext cx="11534400" cy="295275"/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838200" y="211550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1534400" cy="295275"/>
    <xdr:sp macro="" textlink="">
      <xdr:nvSpPr>
        <xdr:cNvPr id="18" name="17 Rectángulo redondeado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838200" y="239934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</a:t>
          </a:r>
        </a:p>
      </xdr:txBody>
    </xdr:sp>
    <xdr:clientData/>
  </xdr:oneCellAnchor>
  <xdr:oneCellAnchor>
    <xdr:from>
      <xdr:col>1</xdr:col>
      <xdr:colOff>0</xdr:colOff>
      <xdr:row>187</xdr:row>
      <xdr:rowOff>0</xdr:rowOff>
    </xdr:from>
    <xdr:ext cx="11534400" cy="313200"/>
    <xdr:sp macro="" textlink="">
      <xdr:nvSpPr>
        <xdr:cNvPr id="19" name="18 Rectángulo redondeado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838200" y="2624137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 de Menores/Procesos de Violencia de Género                                 </a:t>
          </a:r>
        </a:p>
      </xdr:txBody>
    </xdr:sp>
    <xdr:clientData/>
  </xdr:oneCellAnchor>
  <xdr:twoCellAnchor editAs="oneCell">
    <xdr:from>
      <xdr:col>1</xdr:col>
      <xdr:colOff>0</xdr:colOff>
      <xdr:row>191</xdr:row>
      <xdr:rowOff>0</xdr:rowOff>
    </xdr:from>
    <xdr:to>
      <xdr:col>10</xdr:col>
      <xdr:colOff>209175</xdr:colOff>
      <xdr:row>192</xdr:row>
      <xdr:rowOff>133350</xdr:rowOff>
    </xdr:to>
    <xdr:sp macro="" textlink="">
      <xdr:nvSpPr>
        <xdr:cNvPr id="20" name="19 Rectángulo redondeado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838200" y="402240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Delito de Menores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1</xdr:col>
      <xdr:colOff>0</xdr:colOff>
      <xdr:row>201</xdr:row>
      <xdr:rowOff>0</xdr:rowOff>
    </xdr:from>
    <xdr:ext cx="11534400" cy="295275"/>
    <xdr:sp macro="" textlink="">
      <xdr:nvSpPr>
        <xdr:cNvPr id="21" name="20 Rectángulo redondeado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838200" y="335375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por Delito </a:t>
          </a:r>
        </a:p>
      </xdr:txBody>
    </xdr:sp>
    <xdr:clientData/>
  </xdr:oneCellAnchor>
  <xdr:oneCellAnchor>
    <xdr:from>
      <xdr:col>1</xdr:col>
      <xdr:colOff>0</xdr:colOff>
      <xdr:row>215</xdr:row>
      <xdr:rowOff>0</xdr:rowOff>
    </xdr:from>
    <xdr:ext cx="11534400" cy="295275"/>
    <xdr:sp macro="" textlink="">
      <xdr:nvSpPr>
        <xdr:cNvPr id="22" name="21 Rectángulo redondeado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838200" y="455580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</a:t>
          </a:r>
        </a:p>
      </xdr:txBody>
    </xdr:sp>
    <xdr:clientData/>
  </xdr:oneCellAnchor>
  <xdr:oneCellAnchor>
    <xdr:from>
      <xdr:col>1</xdr:col>
      <xdr:colOff>0</xdr:colOff>
      <xdr:row>151</xdr:row>
      <xdr:rowOff>0</xdr:rowOff>
    </xdr:from>
    <xdr:ext cx="11534400" cy="333375"/>
    <xdr:sp macro="" textlink="">
      <xdr:nvSpPr>
        <xdr:cNvPr id="23" name="22 Rectángulo redondeado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838200" y="33575625"/>
          <a:ext cx="11534400" cy="3333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Apelaciones P.Delitos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209550</xdr:colOff>
      <xdr:row>3</xdr:row>
      <xdr:rowOff>38100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838200" y="161925"/>
          <a:ext cx="11534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Aragón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4</xdr:row>
      <xdr:rowOff>28574</xdr:rowOff>
    </xdr:from>
    <xdr:to>
      <xdr:col>10</xdr:col>
      <xdr:colOff>218699</xdr:colOff>
      <xdr:row>6</xdr:row>
      <xdr:rowOff>19050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847724" y="676274"/>
          <a:ext cx="11534400" cy="314326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sobre la Mujer    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419100</xdr:colOff>
      <xdr:row>1</xdr:row>
      <xdr:rowOff>47625</xdr:rowOff>
    </xdr:from>
    <xdr:to>
      <xdr:col>11</xdr:col>
      <xdr:colOff>257174</xdr:colOff>
      <xdr:row>4</xdr:row>
      <xdr:rowOff>104775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2582525" y="209550"/>
          <a:ext cx="723899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0</xdr:col>
      <xdr:colOff>828675</xdr:colOff>
      <xdr:row>7</xdr:row>
      <xdr:rowOff>104775</xdr:rowOff>
    </xdr:from>
    <xdr:to>
      <xdr:col>10</xdr:col>
      <xdr:colOff>199650</xdr:colOff>
      <xdr:row>9</xdr:row>
      <xdr:rowOff>76200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828675" y="1238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Denuncias, Víctimas, Renuncias y sus Evoluciones</a:t>
          </a:r>
        </a:p>
      </xdr:txBody>
    </xdr:sp>
    <xdr:clientData/>
  </xdr:twoCellAnchor>
  <xdr:twoCellAnchor editAs="oneCell">
    <xdr:from>
      <xdr:col>1</xdr:col>
      <xdr:colOff>28573</xdr:colOff>
      <xdr:row>27</xdr:row>
      <xdr:rowOff>28575</xdr:rowOff>
    </xdr:from>
    <xdr:to>
      <xdr:col>10</xdr:col>
      <xdr:colOff>237748</xdr:colOff>
      <xdr:row>31</xdr:row>
      <xdr:rowOff>38100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866773" y="5448300"/>
          <a:ext cx="11534400" cy="6572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10</xdr:col>
      <xdr:colOff>209175</xdr:colOff>
      <xdr:row>40</xdr:row>
      <xdr:rowOff>133275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838200" y="8086725"/>
          <a:ext cx="11534400" cy="2952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 de Terminación de los Procedimientos </a:t>
          </a:r>
        </a:p>
      </xdr:txBody>
    </xdr:sp>
    <xdr:clientData/>
  </xdr:twoCellAnchor>
  <xdr:twoCellAnchor editAs="oneCell">
    <xdr:from>
      <xdr:col>0</xdr:col>
      <xdr:colOff>838199</xdr:colOff>
      <xdr:row>53</xdr:row>
      <xdr:rowOff>0</xdr:rowOff>
    </xdr:from>
    <xdr:to>
      <xdr:col>10</xdr:col>
      <xdr:colOff>209174</xdr:colOff>
      <xdr:row>54</xdr:row>
      <xdr:rowOff>133350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838199" y="111728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10</xdr:col>
      <xdr:colOff>209175</xdr:colOff>
      <xdr:row>66</xdr:row>
      <xdr:rowOff>133350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838200" y="140112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Penales Ingresados directamente por tipo de procesos</a:t>
          </a:r>
        </a:p>
      </xdr:txBody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10</xdr:col>
      <xdr:colOff>209175</xdr:colOff>
      <xdr:row>82</xdr:row>
      <xdr:rowOff>151275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838200" y="1766887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Penal/Procesos de Violencia de Género                                 </a:t>
          </a:r>
        </a:p>
      </xdr:txBody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10</xdr:col>
      <xdr:colOff>209175</xdr:colOff>
      <xdr:row>86</xdr:row>
      <xdr:rowOff>133350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838200" y="183165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Formas de Terminación de los Procedimientos</a:t>
          </a:r>
        </a:p>
      </xdr:txBody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10</xdr:col>
      <xdr:colOff>209175</xdr:colOff>
      <xdr:row>96</xdr:row>
      <xdr:rowOff>133350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838200" y="211550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10</xdr:col>
      <xdr:colOff>209175</xdr:colOff>
      <xdr:row>108</xdr:row>
      <xdr:rowOff>133350</xdr:rowOff>
    </xdr:to>
    <xdr:sp macro="" textlink="">
      <xdr:nvSpPr>
        <xdr:cNvPr id="13" name="12 Rectángulo redondeado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838200" y="239934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twoCellAnchor>
  <xdr:oneCellAnchor>
    <xdr:from>
      <xdr:col>1</xdr:col>
      <xdr:colOff>0</xdr:colOff>
      <xdr:row>118</xdr:row>
      <xdr:rowOff>0</xdr:rowOff>
    </xdr:from>
    <xdr:ext cx="11534400" cy="313200"/>
    <xdr:sp macro="" textlink="">
      <xdr:nvSpPr>
        <xdr:cNvPr id="14" name="13 Rectángulo redondeado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838200" y="2624137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 Provincial/Procesos de Violencia de Género                                </a:t>
          </a:r>
        </a:p>
      </xdr:txBody>
    </xdr:sp>
    <xdr:clientData/>
  </xdr:oneCellAnchor>
  <xdr:oneCellAnchor>
    <xdr:from>
      <xdr:col>1</xdr:col>
      <xdr:colOff>0</xdr:colOff>
      <xdr:row>122</xdr:row>
      <xdr:rowOff>0</xdr:rowOff>
    </xdr:from>
    <xdr:ext cx="11534400" cy="295275"/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838200" y="268890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 en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Única Instancia por las Audiencias Provinciales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0</xdr:colOff>
      <xdr:row>137</xdr:row>
      <xdr:rowOff>0</xdr:rowOff>
    </xdr:from>
    <xdr:ext cx="11534400" cy="295275"/>
    <xdr:sp macro="" textlink="">
      <xdr:nvSpPr>
        <xdr:cNvPr id="16" name="15 Rectángulo redondeado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838200" y="299275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terminación de los </a:t>
          </a: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Recursos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Apelación contra sentencias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0</xdr:colOff>
      <xdr:row>161</xdr:row>
      <xdr:rowOff>0</xdr:rowOff>
    </xdr:from>
    <xdr:ext cx="11534400" cy="295275"/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838200" y="335375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1534400" cy="295275"/>
    <xdr:sp macro="" textlink="">
      <xdr:nvSpPr>
        <xdr:cNvPr id="18" name="17 Rectángulo redondeado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838200" y="363759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oneCellAnchor>
  <xdr:oneCellAnchor>
    <xdr:from>
      <xdr:col>1</xdr:col>
      <xdr:colOff>0</xdr:colOff>
      <xdr:row>187</xdr:row>
      <xdr:rowOff>0</xdr:rowOff>
    </xdr:from>
    <xdr:ext cx="11534400" cy="313200"/>
    <xdr:sp macro="" textlink="">
      <xdr:nvSpPr>
        <xdr:cNvPr id="19" name="18 Rectángulo redondeado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838200" y="3957637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 de Menores/Procesos de Violencia de Género                                 </a:t>
          </a:r>
        </a:p>
      </xdr:txBody>
    </xdr:sp>
    <xdr:clientData/>
  </xdr:oneCellAnchor>
  <xdr:twoCellAnchor editAs="oneCell">
    <xdr:from>
      <xdr:col>1</xdr:col>
      <xdr:colOff>0</xdr:colOff>
      <xdr:row>191</xdr:row>
      <xdr:rowOff>0</xdr:rowOff>
    </xdr:from>
    <xdr:to>
      <xdr:col>10</xdr:col>
      <xdr:colOff>209175</xdr:colOff>
      <xdr:row>192</xdr:row>
      <xdr:rowOff>133350</xdr:rowOff>
    </xdr:to>
    <xdr:sp macro="" textlink="">
      <xdr:nvSpPr>
        <xdr:cNvPr id="20" name="19 Rectángulo redondeado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838200" y="402240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Delito de Menores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1</xdr:col>
      <xdr:colOff>0</xdr:colOff>
      <xdr:row>201</xdr:row>
      <xdr:rowOff>0</xdr:rowOff>
    </xdr:from>
    <xdr:ext cx="11534400" cy="295275"/>
    <xdr:sp macro="" textlink="">
      <xdr:nvSpPr>
        <xdr:cNvPr id="21" name="20 Rectángulo redondeado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838200" y="423386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por Delito </a:t>
          </a:r>
        </a:p>
      </xdr:txBody>
    </xdr:sp>
    <xdr:clientData/>
  </xdr:oneCellAnchor>
  <xdr:oneCellAnchor>
    <xdr:from>
      <xdr:col>1</xdr:col>
      <xdr:colOff>0</xdr:colOff>
      <xdr:row>215</xdr:row>
      <xdr:rowOff>0</xdr:rowOff>
    </xdr:from>
    <xdr:ext cx="11534400" cy="295275"/>
    <xdr:sp macro="" textlink="">
      <xdr:nvSpPr>
        <xdr:cNvPr id="22" name="21 Rectángulo redondeado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>
        <a:xfrm>
          <a:off x="838200" y="455580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</a:t>
          </a:r>
        </a:p>
      </xdr:txBody>
    </xdr:sp>
    <xdr:clientData/>
  </xdr:oneCellAnchor>
  <xdr:oneCellAnchor>
    <xdr:from>
      <xdr:col>1</xdr:col>
      <xdr:colOff>0</xdr:colOff>
      <xdr:row>151</xdr:row>
      <xdr:rowOff>9525</xdr:rowOff>
    </xdr:from>
    <xdr:ext cx="11534400" cy="342900"/>
    <xdr:sp macro="" textlink="">
      <xdr:nvSpPr>
        <xdr:cNvPr id="24" name="23 Rectángulo redondeado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838200" y="33547050"/>
          <a:ext cx="11534400" cy="3429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Apelaciones P.Delitos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209550</xdr:colOff>
      <xdr:row>3</xdr:row>
      <xdr:rowOff>38100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838200" y="161925"/>
          <a:ext cx="11534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Principado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</a:t>
          </a: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Asturias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4</xdr:row>
      <xdr:rowOff>28574</xdr:rowOff>
    </xdr:from>
    <xdr:to>
      <xdr:col>10</xdr:col>
      <xdr:colOff>218699</xdr:colOff>
      <xdr:row>6</xdr:row>
      <xdr:rowOff>19050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847724" y="676274"/>
          <a:ext cx="11534400" cy="314326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sobre la Mujer    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419100</xdr:colOff>
      <xdr:row>1</xdr:row>
      <xdr:rowOff>47625</xdr:rowOff>
    </xdr:from>
    <xdr:to>
      <xdr:col>11</xdr:col>
      <xdr:colOff>257174</xdr:colOff>
      <xdr:row>4</xdr:row>
      <xdr:rowOff>104775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2582525" y="209550"/>
          <a:ext cx="723899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0</xdr:col>
      <xdr:colOff>828675</xdr:colOff>
      <xdr:row>7</xdr:row>
      <xdr:rowOff>104775</xdr:rowOff>
    </xdr:from>
    <xdr:to>
      <xdr:col>10</xdr:col>
      <xdr:colOff>199650</xdr:colOff>
      <xdr:row>9</xdr:row>
      <xdr:rowOff>76200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828675" y="1238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Denuncias, Víctimas, Renuncias y sus Evoluciones</a:t>
          </a:r>
        </a:p>
      </xdr:txBody>
    </xdr:sp>
    <xdr:clientData/>
  </xdr:twoCellAnchor>
  <xdr:twoCellAnchor editAs="oneCell">
    <xdr:from>
      <xdr:col>1</xdr:col>
      <xdr:colOff>28573</xdr:colOff>
      <xdr:row>27</xdr:row>
      <xdr:rowOff>28575</xdr:rowOff>
    </xdr:from>
    <xdr:to>
      <xdr:col>10</xdr:col>
      <xdr:colOff>237748</xdr:colOff>
      <xdr:row>31</xdr:row>
      <xdr:rowOff>38100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866773" y="5448300"/>
          <a:ext cx="11534400" cy="6572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10</xdr:col>
      <xdr:colOff>209175</xdr:colOff>
      <xdr:row>40</xdr:row>
      <xdr:rowOff>133275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838200" y="8086725"/>
          <a:ext cx="11534400" cy="2952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 de Terminación de los Procedimientos </a:t>
          </a:r>
        </a:p>
      </xdr:txBody>
    </xdr:sp>
    <xdr:clientData/>
  </xdr:twoCellAnchor>
  <xdr:twoCellAnchor editAs="oneCell">
    <xdr:from>
      <xdr:col>0</xdr:col>
      <xdr:colOff>838199</xdr:colOff>
      <xdr:row>52</xdr:row>
      <xdr:rowOff>0</xdr:rowOff>
    </xdr:from>
    <xdr:to>
      <xdr:col>10</xdr:col>
      <xdr:colOff>209174</xdr:colOff>
      <xdr:row>53</xdr:row>
      <xdr:rowOff>133350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838199" y="111728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10</xdr:col>
      <xdr:colOff>209175</xdr:colOff>
      <xdr:row>65</xdr:row>
      <xdr:rowOff>133350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838200" y="140112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Penales Ingresados directamente por tipo de procesos</a:t>
          </a:r>
        </a:p>
      </xdr:txBody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10</xdr:col>
      <xdr:colOff>209175</xdr:colOff>
      <xdr:row>81</xdr:row>
      <xdr:rowOff>151275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838200" y="1766887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Penal/Procesos de Violencia de Género                                 </a:t>
          </a:r>
        </a:p>
      </xdr:txBody>
    </xdr:sp>
    <xdr:clientData/>
  </xdr:twoCellAnchor>
  <xdr:twoCellAnchor editAs="oneCell">
    <xdr:from>
      <xdr:col>1</xdr:col>
      <xdr:colOff>0</xdr:colOff>
      <xdr:row>84</xdr:row>
      <xdr:rowOff>0</xdr:rowOff>
    </xdr:from>
    <xdr:to>
      <xdr:col>10</xdr:col>
      <xdr:colOff>209175</xdr:colOff>
      <xdr:row>85</xdr:row>
      <xdr:rowOff>133350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838200" y="183165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Formas de Terminación de los Procedimientos</a:t>
          </a:r>
        </a:p>
      </xdr:txBody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10</xdr:col>
      <xdr:colOff>209175</xdr:colOff>
      <xdr:row>95</xdr:row>
      <xdr:rowOff>133350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838200" y="211550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10</xdr:col>
      <xdr:colOff>209175</xdr:colOff>
      <xdr:row>107</xdr:row>
      <xdr:rowOff>133350</xdr:rowOff>
    </xdr:to>
    <xdr:sp macro="" textlink="">
      <xdr:nvSpPr>
        <xdr:cNvPr id="13" name="12 Rectángulo redondeado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838200" y="239934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</a:t>
          </a:r>
        </a:p>
      </xdr:txBody>
    </xdr:sp>
    <xdr:clientData/>
  </xdr:twoCellAnchor>
  <xdr:oneCellAnchor>
    <xdr:from>
      <xdr:col>1</xdr:col>
      <xdr:colOff>0</xdr:colOff>
      <xdr:row>117</xdr:row>
      <xdr:rowOff>0</xdr:rowOff>
    </xdr:from>
    <xdr:ext cx="11534400" cy="313200"/>
    <xdr:sp macro="" textlink="">
      <xdr:nvSpPr>
        <xdr:cNvPr id="14" name="13 Rectángulo redondeado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/>
      </xdr:nvSpPr>
      <xdr:spPr>
        <a:xfrm>
          <a:off x="838200" y="2624137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 Provincial/Procesos de Violencia de Género                                 </a:t>
          </a:r>
        </a:p>
      </xdr:txBody>
    </xdr:sp>
    <xdr:clientData/>
  </xdr:oneCellAnchor>
  <xdr:oneCellAnchor>
    <xdr:from>
      <xdr:col>1</xdr:col>
      <xdr:colOff>0</xdr:colOff>
      <xdr:row>121</xdr:row>
      <xdr:rowOff>0</xdr:rowOff>
    </xdr:from>
    <xdr:ext cx="11534400" cy="295275"/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/>
      </xdr:nvSpPr>
      <xdr:spPr>
        <a:xfrm>
          <a:off x="838200" y="268890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 en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Única Instancia por las Audiencias Provinciales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0</xdr:colOff>
      <xdr:row>136</xdr:row>
      <xdr:rowOff>0</xdr:rowOff>
    </xdr:from>
    <xdr:ext cx="11534400" cy="295275"/>
    <xdr:sp macro="" textlink="">
      <xdr:nvSpPr>
        <xdr:cNvPr id="16" name="15 Rectángulo redondeado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/>
      </xdr:nvSpPr>
      <xdr:spPr>
        <a:xfrm>
          <a:off x="838200" y="299275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terminación de los </a:t>
          </a: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Recursos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Apelación contra sentencias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0</xdr:colOff>
      <xdr:row>161</xdr:row>
      <xdr:rowOff>0</xdr:rowOff>
    </xdr:from>
    <xdr:ext cx="11534400" cy="295275"/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/>
      </xdr:nvSpPr>
      <xdr:spPr>
        <a:xfrm>
          <a:off x="838200" y="335375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1534400" cy="295275"/>
    <xdr:sp macro="" textlink="">
      <xdr:nvSpPr>
        <xdr:cNvPr id="18" name="17 Rectángulo redondeado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/>
      </xdr:nvSpPr>
      <xdr:spPr>
        <a:xfrm>
          <a:off x="838200" y="363759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oneCellAnchor>
  <xdr:oneCellAnchor>
    <xdr:from>
      <xdr:col>1</xdr:col>
      <xdr:colOff>0</xdr:colOff>
      <xdr:row>187</xdr:row>
      <xdr:rowOff>0</xdr:rowOff>
    </xdr:from>
    <xdr:ext cx="11534400" cy="313200"/>
    <xdr:sp macro="" textlink="">
      <xdr:nvSpPr>
        <xdr:cNvPr id="19" name="18 Rectángulo redondeado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/>
      </xdr:nvSpPr>
      <xdr:spPr>
        <a:xfrm>
          <a:off x="838200" y="3957637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 de Menores/Procesos de Violencia de Género                                </a:t>
          </a:r>
        </a:p>
      </xdr:txBody>
    </xdr:sp>
    <xdr:clientData/>
  </xdr:oneCellAnchor>
  <xdr:twoCellAnchor editAs="oneCell">
    <xdr:from>
      <xdr:col>1</xdr:col>
      <xdr:colOff>0</xdr:colOff>
      <xdr:row>191</xdr:row>
      <xdr:rowOff>0</xdr:rowOff>
    </xdr:from>
    <xdr:to>
      <xdr:col>10</xdr:col>
      <xdr:colOff>209175</xdr:colOff>
      <xdr:row>192</xdr:row>
      <xdr:rowOff>133350</xdr:rowOff>
    </xdr:to>
    <xdr:sp macro="" textlink="">
      <xdr:nvSpPr>
        <xdr:cNvPr id="20" name="19 Rectángulo redondeado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838200" y="402240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Delito de Menores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1</xdr:col>
      <xdr:colOff>0</xdr:colOff>
      <xdr:row>201</xdr:row>
      <xdr:rowOff>0</xdr:rowOff>
    </xdr:from>
    <xdr:ext cx="11534400" cy="295275"/>
    <xdr:sp macro="" textlink="">
      <xdr:nvSpPr>
        <xdr:cNvPr id="21" name="20 Rectángulo redondeado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838200" y="423386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por Delito </a:t>
          </a:r>
        </a:p>
      </xdr:txBody>
    </xdr:sp>
    <xdr:clientData/>
  </xdr:oneCellAnchor>
  <xdr:oneCellAnchor>
    <xdr:from>
      <xdr:col>1</xdr:col>
      <xdr:colOff>0</xdr:colOff>
      <xdr:row>215</xdr:row>
      <xdr:rowOff>0</xdr:rowOff>
    </xdr:from>
    <xdr:ext cx="11534400" cy="295275"/>
    <xdr:sp macro="" textlink="">
      <xdr:nvSpPr>
        <xdr:cNvPr id="22" name="21 Rectángulo redondeado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838200" y="455580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</a:t>
          </a:r>
        </a:p>
      </xdr:txBody>
    </xdr:sp>
    <xdr:clientData/>
  </xdr:oneCellAnchor>
  <xdr:oneCellAnchor>
    <xdr:from>
      <xdr:col>1</xdr:col>
      <xdr:colOff>0</xdr:colOff>
      <xdr:row>151</xdr:row>
      <xdr:rowOff>9525</xdr:rowOff>
    </xdr:from>
    <xdr:ext cx="11534400" cy="342900"/>
    <xdr:sp macro="" textlink="">
      <xdr:nvSpPr>
        <xdr:cNvPr id="25" name="24 Rectángulo redondeado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/>
      </xdr:nvSpPr>
      <xdr:spPr>
        <a:xfrm>
          <a:off x="838200" y="33547050"/>
          <a:ext cx="11534400" cy="3429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Apelaciones P.Delitos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209550</xdr:colOff>
      <xdr:row>3</xdr:row>
      <xdr:rowOff>38100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838200" y="161925"/>
          <a:ext cx="11534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Illes Balears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4</xdr:row>
      <xdr:rowOff>28574</xdr:rowOff>
    </xdr:from>
    <xdr:to>
      <xdr:col>10</xdr:col>
      <xdr:colOff>218699</xdr:colOff>
      <xdr:row>6</xdr:row>
      <xdr:rowOff>19050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847724" y="676274"/>
          <a:ext cx="11534400" cy="314326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sobre la Mujer    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419100</xdr:colOff>
      <xdr:row>1</xdr:row>
      <xdr:rowOff>47625</xdr:rowOff>
    </xdr:from>
    <xdr:to>
      <xdr:col>11</xdr:col>
      <xdr:colOff>257174</xdr:colOff>
      <xdr:row>4</xdr:row>
      <xdr:rowOff>104775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2582525" y="209550"/>
          <a:ext cx="723899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0</xdr:col>
      <xdr:colOff>828675</xdr:colOff>
      <xdr:row>7</xdr:row>
      <xdr:rowOff>104775</xdr:rowOff>
    </xdr:from>
    <xdr:to>
      <xdr:col>10</xdr:col>
      <xdr:colOff>199650</xdr:colOff>
      <xdr:row>9</xdr:row>
      <xdr:rowOff>76200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828675" y="1238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Denuncias, Víctimas, Renuncias y sus Evoluciones</a:t>
          </a:r>
        </a:p>
      </xdr:txBody>
    </xdr:sp>
    <xdr:clientData/>
  </xdr:twoCellAnchor>
  <xdr:twoCellAnchor editAs="oneCell">
    <xdr:from>
      <xdr:col>0</xdr:col>
      <xdr:colOff>819148</xdr:colOff>
      <xdr:row>25</xdr:row>
      <xdr:rowOff>123825</xdr:rowOff>
    </xdr:from>
    <xdr:to>
      <xdr:col>10</xdr:col>
      <xdr:colOff>190123</xdr:colOff>
      <xdr:row>29</xdr:row>
      <xdr:rowOff>133350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819148" y="5981700"/>
          <a:ext cx="11534400" cy="6572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19050</xdr:colOff>
      <xdr:row>38</xdr:row>
      <xdr:rowOff>28575</xdr:rowOff>
    </xdr:from>
    <xdr:to>
      <xdr:col>10</xdr:col>
      <xdr:colOff>228225</xdr:colOff>
      <xdr:row>39</xdr:row>
      <xdr:rowOff>161850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857250" y="8715375"/>
          <a:ext cx="11534400" cy="2952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 de Terminación de los Procedimientos </a:t>
          </a:r>
        </a:p>
      </xdr:txBody>
    </xdr:sp>
    <xdr:clientData/>
  </xdr:twoCellAnchor>
  <xdr:twoCellAnchor editAs="oneCell">
    <xdr:from>
      <xdr:col>1</xdr:col>
      <xdr:colOff>47624</xdr:colOff>
      <xdr:row>52</xdr:row>
      <xdr:rowOff>57150</xdr:rowOff>
    </xdr:from>
    <xdr:to>
      <xdr:col>10</xdr:col>
      <xdr:colOff>256799</xdr:colOff>
      <xdr:row>54</xdr:row>
      <xdr:rowOff>28575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885824" y="120777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28575</xdr:colOff>
      <xdr:row>64</xdr:row>
      <xdr:rowOff>47625</xdr:rowOff>
    </xdr:from>
    <xdr:to>
      <xdr:col>10</xdr:col>
      <xdr:colOff>237750</xdr:colOff>
      <xdr:row>66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866775" y="149352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Penales Ingresados directamente por tipo de procesos</a:t>
          </a:r>
        </a:p>
      </xdr:txBody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10</xdr:col>
      <xdr:colOff>209175</xdr:colOff>
      <xdr:row>79</xdr:row>
      <xdr:rowOff>151275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838200" y="176974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Penal/Procesos de Violencia de Género                                </a:t>
          </a:r>
        </a:p>
      </xdr:txBody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10</xdr:col>
      <xdr:colOff>209175</xdr:colOff>
      <xdr:row>83</xdr:row>
      <xdr:rowOff>133350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838200" y="183451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Formas de Terminación de los Procedimientos</a:t>
          </a:r>
        </a:p>
      </xdr:txBody>
    </xdr:sp>
    <xdr:clientData/>
  </xdr:twoCellAnchor>
  <xdr:twoCellAnchor editAs="oneCell">
    <xdr:from>
      <xdr:col>1</xdr:col>
      <xdr:colOff>19050</xdr:colOff>
      <xdr:row>94</xdr:row>
      <xdr:rowOff>0</xdr:rowOff>
    </xdr:from>
    <xdr:to>
      <xdr:col>10</xdr:col>
      <xdr:colOff>228225</xdr:colOff>
      <xdr:row>95</xdr:row>
      <xdr:rowOff>133350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857250" y="220313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19050</xdr:colOff>
      <xdr:row>106</xdr:row>
      <xdr:rowOff>57150</xdr:rowOff>
    </xdr:from>
    <xdr:to>
      <xdr:col>10</xdr:col>
      <xdr:colOff>228225</xdr:colOff>
      <xdr:row>108</xdr:row>
      <xdr:rowOff>28575</xdr:rowOff>
    </xdr:to>
    <xdr:sp macro="" textlink="">
      <xdr:nvSpPr>
        <xdr:cNvPr id="13" name="12 Rectángulo redondeado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857250" y="249269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</a:t>
          </a:r>
        </a:p>
      </xdr:txBody>
    </xdr:sp>
    <xdr:clientData/>
  </xdr:twoCellAnchor>
  <xdr:oneCellAnchor>
    <xdr:from>
      <xdr:col>1</xdr:col>
      <xdr:colOff>0</xdr:colOff>
      <xdr:row>115</xdr:row>
      <xdr:rowOff>0</xdr:rowOff>
    </xdr:from>
    <xdr:ext cx="11534400" cy="313200"/>
    <xdr:sp macro="" textlink="">
      <xdr:nvSpPr>
        <xdr:cNvPr id="14" name="13 Rectángulo redondeado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838200" y="262699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 Provincial/Procesos de Violencia de Género                               </a:t>
          </a:r>
        </a:p>
      </xdr:txBody>
    </xdr:sp>
    <xdr:clientData/>
  </xdr:oneCellAnchor>
  <xdr:oneCellAnchor>
    <xdr:from>
      <xdr:col>1</xdr:col>
      <xdr:colOff>0</xdr:colOff>
      <xdr:row>119</xdr:row>
      <xdr:rowOff>0</xdr:rowOff>
    </xdr:from>
    <xdr:ext cx="11534400" cy="295275"/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838200" y="269176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 en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Única Instancia por las Audiencias Provinciales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38100</xdr:colOff>
      <xdr:row>136</xdr:row>
      <xdr:rowOff>0</xdr:rowOff>
    </xdr:from>
    <xdr:ext cx="11534400" cy="295275"/>
    <xdr:sp macro="" textlink="">
      <xdr:nvSpPr>
        <xdr:cNvPr id="16" name="15 Rectángulo redondeado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876300" y="308038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terminación de los </a:t>
          </a: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Recursos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Apelación contra sentencias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66675</xdr:colOff>
      <xdr:row>161</xdr:row>
      <xdr:rowOff>95250</xdr:rowOff>
    </xdr:from>
    <xdr:ext cx="11534400" cy="295275"/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904875" y="367188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oneCellAnchor>
  <xdr:oneCellAnchor>
    <xdr:from>
      <xdr:col>0</xdr:col>
      <xdr:colOff>809625</xdr:colOff>
      <xdr:row>172</xdr:row>
      <xdr:rowOff>28575</xdr:rowOff>
    </xdr:from>
    <xdr:ext cx="11534400" cy="295275"/>
    <xdr:sp macro="" textlink="">
      <xdr:nvSpPr>
        <xdr:cNvPr id="18" name="17 Rectángulo redondeado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809625" y="394525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</a:t>
          </a:r>
        </a:p>
      </xdr:txBody>
    </xdr:sp>
    <xdr:clientData/>
  </xdr:oneCellAnchor>
  <xdr:oneCellAnchor>
    <xdr:from>
      <xdr:col>1</xdr:col>
      <xdr:colOff>9525</xdr:colOff>
      <xdr:row>185</xdr:row>
      <xdr:rowOff>133350</xdr:rowOff>
    </xdr:from>
    <xdr:ext cx="11534400" cy="313200"/>
    <xdr:sp macro="" textlink="">
      <xdr:nvSpPr>
        <xdr:cNvPr id="19" name="18 Rectángulo redondeado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847725" y="422719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 de Menores/Procesos de Violencia de Género                                 </a:t>
          </a:r>
        </a:p>
      </xdr:txBody>
    </xdr:sp>
    <xdr:clientData/>
  </xdr:oneCellAnchor>
  <xdr:twoCellAnchor editAs="oneCell">
    <xdr:from>
      <xdr:col>1</xdr:col>
      <xdr:colOff>0</xdr:colOff>
      <xdr:row>189</xdr:row>
      <xdr:rowOff>0</xdr:rowOff>
    </xdr:from>
    <xdr:to>
      <xdr:col>10</xdr:col>
      <xdr:colOff>209175</xdr:colOff>
      <xdr:row>190</xdr:row>
      <xdr:rowOff>133350</xdr:rowOff>
    </xdr:to>
    <xdr:sp macro="" textlink="">
      <xdr:nvSpPr>
        <xdr:cNvPr id="20" name="19 Rectángulo redondeado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838200" y="402526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Delito de Menores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1</xdr:col>
      <xdr:colOff>38100</xdr:colOff>
      <xdr:row>201</xdr:row>
      <xdr:rowOff>28575</xdr:rowOff>
    </xdr:from>
    <xdr:ext cx="11534400" cy="295275"/>
    <xdr:sp macro="" textlink="">
      <xdr:nvSpPr>
        <xdr:cNvPr id="21" name="20 Rectángulo redondeado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/>
      </xdr:nvSpPr>
      <xdr:spPr>
        <a:xfrm>
          <a:off x="876300" y="452723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por Delito</a:t>
          </a:r>
        </a:p>
      </xdr:txBody>
    </xdr:sp>
    <xdr:clientData/>
  </xdr:oneCellAnchor>
  <xdr:oneCellAnchor>
    <xdr:from>
      <xdr:col>1</xdr:col>
      <xdr:colOff>28575</xdr:colOff>
      <xdr:row>215</xdr:row>
      <xdr:rowOff>66675</xdr:rowOff>
    </xdr:from>
    <xdr:ext cx="11534400" cy="295275"/>
    <xdr:sp macro="" textlink="">
      <xdr:nvSpPr>
        <xdr:cNvPr id="22" name="21 Rectángulo redondeado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/>
      </xdr:nvSpPr>
      <xdr:spPr>
        <a:xfrm>
          <a:off x="866775" y="485489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</a:t>
          </a:r>
        </a:p>
      </xdr:txBody>
    </xdr:sp>
    <xdr:clientData/>
  </xdr:oneCellAnchor>
  <xdr:oneCellAnchor>
    <xdr:from>
      <xdr:col>1</xdr:col>
      <xdr:colOff>0</xdr:colOff>
      <xdr:row>151</xdr:row>
      <xdr:rowOff>57150</xdr:rowOff>
    </xdr:from>
    <xdr:ext cx="11534400" cy="342900"/>
    <xdr:sp macro="" textlink="">
      <xdr:nvSpPr>
        <xdr:cNvPr id="23" name="22 Rectángulo redondeado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/>
      </xdr:nvSpPr>
      <xdr:spPr>
        <a:xfrm>
          <a:off x="838200" y="34680525"/>
          <a:ext cx="11534400" cy="3429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Apelaciones P.Delitos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209550</xdr:colOff>
      <xdr:row>3</xdr:row>
      <xdr:rowOff>38100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838200" y="161925"/>
          <a:ext cx="11534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Canarias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4</xdr:row>
      <xdr:rowOff>28574</xdr:rowOff>
    </xdr:from>
    <xdr:to>
      <xdr:col>10</xdr:col>
      <xdr:colOff>218699</xdr:colOff>
      <xdr:row>6</xdr:row>
      <xdr:rowOff>19050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847724" y="676274"/>
          <a:ext cx="11534400" cy="314326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sobre la Mujer    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419100</xdr:colOff>
      <xdr:row>1</xdr:row>
      <xdr:rowOff>47625</xdr:rowOff>
    </xdr:from>
    <xdr:to>
      <xdr:col>11</xdr:col>
      <xdr:colOff>257174</xdr:colOff>
      <xdr:row>4</xdr:row>
      <xdr:rowOff>104775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12582525" y="209550"/>
          <a:ext cx="723899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0</xdr:col>
      <xdr:colOff>828675</xdr:colOff>
      <xdr:row>7</xdr:row>
      <xdr:rowOff>104775</xdr:rowOff>
    </xdr:from>
    <xdr:to>
      <xdr:col>10</xdr:col>
      <xdr:colOff>199650</xdr:colOff>
      <xdr:row>9</xdr:row>
      <xdr:rowOff>76200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828675" y="1238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Denuncias, Víctimas, Renuncias y sus Evoluciones</a:t>
          </a:r>
        </a:p>
      </xdr:txBody>
    </xdr:sp>
    <xdr:clientData/>
  </xdr:twoCellAnchor>
  <xdr:twoCellAnchor editAs="oneCell">
    <xdr:from>
      <xdr:col>1</xdr:col>
      <xdr:colOff>38098</xdr:colOff>
      <xdr:row>26</xdr:row>
      <xdr:rowOff>0</xdr:rowOff>
    </xdr:from>
    <xdr:to>
      <xdr:col>10</xdr:col>
      <xdr:colOff>247273</xdr:colOff>
      <xdr:row>30</xdr:row>
      <xdr:rowOff>9525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876298" y="6019800"/>
          <a:ext cx="11534400" cy="6572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800100</xdr:colOff>
      <xdr:row>38</xdr:row>
      <xdr:rowOff>104775</xdr:rowOff>
    </xdr:from>
    <xdr:to>
      <xdr:col>10</xdr:col>
      <xdr:colOff>171075</xdr:colOff>
      <xdr:row>40</xdr:row>
      <xdr:rowOff>76125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800100" y="8791575"/>
          <a:ext cx="11534400" cy="2952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 de Terminación de los Procedimientos </a:t>
          </a:r>
        </a:p>
      </xdr:txBody>
    </xdr:sp>
    <xdr:clientData/>
  </xdr:twoCellAnchor>
  <xdr:twoCellAnchor editAs="oneCell">
    <xdr:from>
      <xdr:col>1</xdr:col>
      <xdr:colOff>38099</xdr:colOff>
      <xdr:row>52</xdr:row>
      <xdr:rowOff>19050</xdr:rowOff>
    </xdr:from>
    <xdr:to>
      <xdr:col>10</xdr:col>
      <xdr:colOff>247274</xdr:colOff>
      <xdr:row>53</xdr:row>
      <xdr:rowOff>152400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876299" y="120396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0</xdr:col>
      <xdr:colOff>828675</xdr:colOff>
      <xdr:row>63</xdr:row>
      <xdr:rowOff>171450</xdr:rowOff>
    </xdr:from>
    <xdr:to>
      <xdr:col>10</xdr:col>
      <xdr:colOff>199650</xdr:colOff>
      <xdr:row>65</xdr:row>
      <xdr:rowOff>114300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828675" y="148685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Penales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Ingresados directamente </a:t>
          </a: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 tipo de procesos</a:t>
          </a:r>
        </a:p>
      </xdr:txBody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10</xdr:col>
      <xdr:colOff>209175</xdr:colOff>
      <xdr:row>79</xdr:row>
      <xdr:rowOff>151275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838200" y="176974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Penal/Procesos de Violencia de Género                                 </a:t>
          </a:r>
        </a:p>
      </xdr:txBody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10</xdr:col>
      <xdr:colOff>209175</xdr:colOff>
      <xdr:row>83</xdr:row>
      <xdr:rowOff>133350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838200" y="183451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Formas de Terminación de los Procedimientos</a:t>
          </a:r>
        </a:p>
      </xdr:txBody>
    </xdr:sp>
    <xdr:clientData/>
  </xdr:twoCellAnchor>
  <xdr:twoCellAnchor editAs="oneCell">
    <xdr:from>
      <xdr:col>1</xdr:col>
      <xdr:colOff>0</xdr:colOff>
      <xdr:row>93</xdr:row>
      <xdr:rowOff>152400</xdr:rowOff>
    </xdr:from>
    <xdr:to>
      <xdr:col>10</xdr:col>
      <xdr:colOff>209175</xdr:colOff>
      <xdr:row>95</xdr:row>
      <xdr:rowOff>123825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838200" y="220218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0</xdr:col>
      <xdr:colOff>819150</xdr:colOff>
      <xdr:row>106</xdr:row>
      <xdr:rowOff>0</xdr:rowOff>
    </xdr:from>
    <xdr:to>
      <xdr:col>10</xdr:col>
      <xdr:colOff>190125</xdr:colOff>
      <xdr:row>107</xdr:row>
      <xdr:rowOff>133350</xdr:rowOff>
    </xdr:to>
    <xdr:sp macro="" textlink="">
      <xdr:nvSpPr>
        <xdr:cNvPr id="13" name="12 Rectángulo redondeado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/>
      </xdr:nvSpPr>
      <xdr:spPr>
        <a:xfrm>
          <a:off x="819150" y="248697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</a:t>
          </a:r>
        </a:p>
      </xdr:txBody>
    </xdr:sp>
    <xdr:clientData/>
  </xdr:twoCellAnchor>
  <xdr:oneCellAnchor>
    <xdr:from>
      <xdr:col>1</xdr:col>
      <xdr:colOff>0</xdr:colOff>
      <xdr:row>115</xdr:row>
      <xdr:rowOff>0</xdr:rowOff>
    </xdr:from>
    <xdr:ext cx="11534400" cy="313200"/>
    <xdr:sp macro="" textlink="">
      <xdr:nvSpPr>
        <xdr:cNvPr id="14" name="13 Rectángulo redondeado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838200" y="262699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 Provincial/Procesos de Violencia de Género                                 </a:t>
          </a:r>
        </a:p>
      </xdr:txBody>
    </xdr:sp>
    <xdr:clientData/>
  </xdr:oneCellAnchor>
  <xdr:oneCellAnchor>
    <xdr:from>
      <xdr:col>1</xdr:col>
      <xdr:colOff>0</xdr:colOff>
      <xdr:row>119</xdr:row>
      <xdr:rowOff>0</xdr:rowOff>
    </xdr:from>
    <xdr:ext cx="11534400" cy="295275"/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838200" y="269176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 en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Única Instancia por las Audiencias Provinciales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28575</xdr:colOff>
      <xdr:row>136</xdr:row>
      <xdr:rowOff>0</xdr:rowOff>
    </xdr:from>
    <xdr:ext cx="11534400" cy="295275"/>
    <xdr:sp macro="" textlink="">
      <xdr:nvSpPr>
        <xdr:cNvPr id="16" name="15 Rectángulo redondeado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866775" y="308038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terminación de los </a:t>
          </a: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Recursos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Apelación contra sentencias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0</xdr:col>
      <xdr:colOff>819150</xdr:colOff>
      <xdr:row>161</xdr:row>
      <xdr:rowOff>19050</xdr:rowOff>
    </xdr:from>
    <xdr:ext cx="11534400" cy="295275"/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819150" y="366426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oneCellAnchor>
  <xdr:oneCellAnchor>
    <xdr:from>
      <xdr:col>1</xdr:col>
      <xdr:colOff>38100</xdr:colOff>
      <xdr:row>172</xdr:row>
      <xdr:rowOff>28575</xdr:rowOff>
    </xdr:from>
    <xdr:ext cx="11534400" cy="295275"/>
    <xdr:sp macro="" textlink="">
      <xdr:nvSpPr>
        <xdr:cNvPr id="18" name="17 Rectángulo redondeado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876300" y="394525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oneCellAnchor>
  <xdr:oneCellAnchor>
    <xdr:from>
      <xdr:col>1</xdr:col>
      <xdr:colOff>9525</xdr:colOff>
      <xdr:row>186</xdr:row>
      <xdr:rowOff>19050</xdr:rowOff>
    </xdr:from>
    <xdr:ext cx="11534400" cy="313200"/>
    <xdr:sp macro="" textlink="">
      <xdr:nvSpPr>
        <xdr:cNvPr id="19" name="18 Rectángulo redondeado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847725" y="4231957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 de Menores/Procesos de Violencia de Género                                 </a:t>
          </a:r>
        </a:p>
      </xdr:txBody>
    </xdr:sp>
    <xdr:clientData/>
  </xdr:oneCellAnchor>
  <xdr:twoCellAnchor editAs="oneCell">
    <xdr:from>
      <xdr:col>1</xdr:col>
      <xdr:colOff>0</xdr:colOff>
      <xdr:row>189</xdr:row>
      <xdr:rowOff>0</xdr:rowOff>
    </xdr:from>
    <xdr:to>
      <xdr:col>10</xdr:col>
      <xdr:colOff>209175</xdr:colOff>
      <xdr:row>190</xdr:row>
      <xdr:rowOff>133350</xdr:rowOff>
    </xdr:to>
    <xdr:sp macro="" textlink="">
      <xdr:nvSpPr>
        <xdr:cNvPr id="20" name="19 Rectángulo redondeado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>
          <a:off x="838200" y="402526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Delito de Menores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0</xdr:col>
      <xdr:colOff>819150</xdr:colOff>
      <xdr:row>200</xdr:row>
      <xdr:rowOff>133350</xdr:rowOff>
    </xdr:from>
    <xdr:ext cx="11534400" cy="295275"/>
    <xdr:sp macro="" textlink="">
      <xdr:nvSpPr>
        <xdr:cNvPr id="21" name="20 Rectángulo redondeado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>
          <a:off x="819150" y="451961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por Delito </a:t>
          </a:r>
        </a:p>
      </xdr:txBody>
    </xdr:sp>
    <xdr:clientData/>
  </xdr:oneCellAnchor>
  <xdr:oneCellAnchor>
    <xdr:from>
      <xdr:col>1</xdr:col>
      <xdr:colOff>38100</xdr:colOff>
      <xdr:row>214</xdr:row>
      <xdr:rowOff>161925</xdr:rowOff>
    </xdr:from>
    <xdr:ext cx="11534400" cy="295275"/>
    <xdr:sp macro="" textlink="">
      <xdr:nvSpPr>
        <xdr:cNvPr id="22" name="21 Rectángulo redondeado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/>
      </xdr:nvSpPr>
      <xdr:spPr>
        <a:xfrm>
          <a:off x="876300" y="484632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</a:t>
          </a:r>
        </a:p>
      </xdr:txBody>
    </xdr:sp>
    <xdr:clientData/>
  </xdr:oneCellAnchor>
  <xdr:oneCellAnchor>
    <xdr:from>
      <xdr:col>0</xdr:col>
      <xdr:colOff>828675</xdr:colOff>
      <xdr:row>151</xdr:row>
      <xdr:rowOff>38100</xdr:rowOff>
    </xdr:from>
    <xdr:ext cx="11534400" cy="342900"/>
    <xdr:sp macro="" textlink="">
      <xdr:nvSpPr>
        <xdr:cNvPr id="23" name="22 Rectángulo redondeado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/>
      </xdr:nvSpPr>
      <xdr:spPr>
        <a:xfrm>
          <a:off x="828675" y="34661475"/>
          <a:ext cx="11534400" cy="3429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Apelaciones P.Delitos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209550</xdr:colOff>
      <xdr:row>3</xdr:row>
      <xdr:rowOff>38100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838200" y="161925"/>
          <a:ext cx="11534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Cantabria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4</xdr:row>
      <xdr:rowOff>28574</xdr:rowOff>
    </xdr:from>
    <xdr:to>
      <xdr:col>10</xdr:col>
      <xdr:colOff>218699</xdr:colOff>
      <xdr:row>6</xdr:row>
      <xdr:rowOff>19050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847724" y="676274"/>
          <a:ext cx="11534400" cy="314326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sobre la Mujer    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419100</xdr:colOff>
      <xdr:row>1</xdr:row>
      <xdr:rowOff>47625</xdr:rowOff>
    </xdr:from>
    <xdr:to>
      <xdr:col>11</xdr:col>
      <xdr:colOff>257174</xdr:colOff>
      <xdr:row>4</xdr:row>
      <xdr:rowOff>104775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12582525" y="209550"/>
          <a:ext cx="723899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0</xdr:col>
      <xdr:colOff>828675</xdr:colOff>
      <xdr:row>7</xdr:row>
      <xdr:rowOff>104775</xdr:rowOff>
    </xdr:from>
    <xdr:to>
      <xdr:col>10</xdr:col>
      <xdr:colOff>199650</xdr:colOff>
      <xdr:row>9</xdr:row>
      <xdr:rowOff>76200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828675" y="1238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Denuncias, Víctimas, Renuncias y sus Evoluciones</a:t>
          </a:r>
        </a:p>
      </xdr:txBody>
    </xdr:sp>
    <xdr:clientData/>
  </xdr:twoCellAnchor>
  <xdr:twoCellAnchor editAs="oneCell">
    <xdr:from>
      <xdr:col>1</xdr:col>
      <xdr:colOff>38098</xdr:colOff>
      <xdr:row>26</xdr:row>
      <xdr:rowOff>85725</xdr:rowOff>
    </xdr:from>
    <xdr:to>
      <xdr:col>10</xdr:col>
      <xdr:colOff>247273</xdr:colOff>
      <xdr:row>30</xdr:row>
      <xdr:rowOff>95250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876298" y="6105525"/>
          <a:ext cx="11534400" cy="6572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28575</xdr:colOff>
      <xdr:row>38</xdr:row>
      <xdr:rowOff>38100</xdr:rowOff>
    </xdr:from>
    <xdr:to>
      <xdr:col>10</xdr:col>
      <xdr:colOff>237750</xdr:colOff>
      <xdr:row>40</xdr:row>
      <xdr:rowOff>9450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>
          <a:off x="866775" y="8724900"/>
          <a:ext cx="11534400" cy="2952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 de Terminación de los Procedimientos </a:t>
          </a:r>
        </a:p>
      </xdr:txBody>
    </xdr:sp>
    <xdr:clientData/>
  </xdr:twoCellAnchor>
  <xdr:twoCellAnchor editAs="oneCell">
    <xdr:from>
      <xdr:col>0</xdr:col>
      <xdr:colOff>819149</xdr:colOff>
      <xdr:row>52</xdr:row>
      <xdr:rowOff>76200</xdr:rowOff>
    </xdr:from>
    <xdr:to>
      <xdr:col>10</xdr:col>
      <xdr:colOff>190124</xdr:colOff>
      <xdr:row>54</xdr:row>
      <xdr:rowOff>47625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19149" y="120967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0</xdr:colOff>
      <xdr:row>64</xdr:row>
      <xdr:rowOff>9525</xdr:rowOff>
    </xdr:from>
    <xdr:to>
      <xdr:col>10</xdr:col>
      <xdr:colOff>209175</xdr:colOff>
      <xdr:row>65</xdr:row>
      <xdr:rowOff>142875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838200" y="148971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Penales Ingresados directamente por tipo de procesos</a:t>
          </a:r>
        </a:p>
      </xdr:txBody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10</xdr:col>
      <xdr:colOff>209175</xdr:colOff>
      <xdr:row>79</xdr:row>
      <xdr:rowOff>151275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838200" y="176974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Penal/Procesos de Violencia de Género                                 </a:t>
          </a:r>
        </a:p>
      </xdr:txBody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10</xdr:col>
      <xdr:colOff>209175</xdr:colOff>
      <xdr:row>83</xdr:row>
      <xdr:rowOff>133350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838200" y="183451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Formas de Terminación de los Procedimientos</a:t>
          </a:r>
        </a:p>
      </xdr:txBody>
    </xdr:sp>
    <xdr:clientData/>
  </xdr:twoCellAnchor>
  <xdr:twoCellAnchor editAs="oneCell">
    <xdr:from>
      <xdr:col>1</xdr:col>
      <xdr:colOff>19050</xdr:colOff>
      <xdr:row>94</xdr:row>
      <xdr:rowOff>76200</xdr:rowOff>
    </xdr:from>
    <xdr:to>
      <xdr:col>10</xdr:col>
      <xdr:colOff>228225</xdr:colOff>
      <xdr:row>96</xdr:row>
      <xdr:rowOff>47625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/>
      </xdr:nvSpPr>
      <xdr:spPr>
        <a:xfrm>
          <a:off x="857250" y="221075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19050</xdr:colOff>
      <xdr:row>106</xdr:row>
      <xdr:rowOff>47625</xdr:rowOff>
    </xdr:from>
    <xdr:to>
      <xdr:col>10</xdr:col>
      <xdr:colOff>228225</xdr:colOff>
      <xdr:row>108</xdr:row>
      <xdr:rowOff>19050</xdr:rowOff>
    </xdr:to>
    <xdr:sp macro="" textlink="">
      <xdr:nvSpPr>
        <xdr:cNvPr id="13" name="12 Rectángulo redondeado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/>
      </xdr:nvSpPr>
      <xdr:spPr>
        <a:xfrm>
          <a:off x="857250" y="249174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twoCellAnchor>
  <xdr:oneCellAnchor>
    <xdr:from>
      <xdr:col>1</xdr:col>
      <xdr:colOff>0</xdr:colOff>
      <xdr:row>115</xdr:row>
      <xdr:rowOff>0</xdr:rowOff>
    </xdr:from>
    <xdr:ext cx="11534400" cy="313200"/>
    <xdr:sp macro="" textlink="">
      <xdr:nvSpPr>
        <xdr:cNvPr id="14" name="13 Rectángulo redondeado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/>
      </xdr:nvSpPr>
      <xdr:spPr>
        <a:xfrm>
          <a:off x="838200" y="262699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 Provincial/Procesos de Violencia de Género                                 </a:t>
          </a:r>
        </a:p>
      </xdr:txBody>
    </xdr:sp>
    <xdr:clientData/>
  </xdr:oneCellAnchor>
  <xdr:oneCellAnchor>
    <xdr:from>
      <xdr:col>1</xdr:col>
      <xdr:colOff>0</xdr:colOff>
      <xdr:row>119</xdr:row>
      <xdr:rowOff>0</xdr:rowOff>
    </xdr:from>
    <xdr:ext cx="11534400" cy="295275"/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/>
      </xdr:nvSpPr>
      <xdr:spPr>
        <a:xfrm>
          <a:off x="838200" y="269176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 en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Única Instancia por las Audiencias Provinciales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9525</xdr:colOff>
      <xdr:row>136</xdr:row>
      <xdr:rowOff>47625</xdr:rowOff>
    </xdr:from>
    <xdr:ext cx="11534400" cy="295275"/>
    <xdr:sp macro="" textlink="">
      <xdr:nvSpPr>
        <xdr:cNvPr id="16" name="15 Rectángulo redondeado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>
          <a:off x="847725" y="308514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terminación de los </a:t>
          </a: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Recursos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Apelación contra sentencias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0</xdr:colOff>
      <xdr:row>161</xdr:row>
      <xdr:rowOff>76200</xdr:rowOff>
    </xdr:from>
    <xdr:ext cx="11534400" cy="295275"/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/>
      </xdr:nvSpPr>
      <xdr:spPr>
        <a:xfrm>
          <a:off x="838200" y="366998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oneCellAnchor>
  <xdr:oneCellAnchor>
    <xdr:from>
      <xdr:col>0</xdr:col>
      <xdr:colOff>809625</xdr:colOff>
      <xdr:row>171</xdr:row>
      <xdr:rowOff>228600</xdr:rowOff>
    </xdr:from>
    <xdr:ext cx="11534400" cy="295275"/>
    <xdr:sp macro="" textlink="">
      <xdr:nvSpPr>
        <xdr:cNvPr id="18" name="17 Rectángulo redondeado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>
        <a:xfrm>
          <a:off x="809625" y="394049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oneCellAnchor>
  <xdr:oneCellAnchor>
    <xdr:from>
      <xdr:col>1</xdr:col>
      <xdr:colOff>19050</xdr:colOff>
      <xdr:row>186</xdr:row>
      <xdr:rowOff>95250</xdr:rowOff>
    </xdr:from>
    <xdr:ext cx="11534400" cy="313200"/>
    <xdr:sp macro="" textlink="">
      <xdr:nvSpPr>
        <xdr:cNvPr id="19" name="18 Rectángulo redondeado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>
          <a:off x="857250" y="4239577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 de Menores/Procesos de Violencia de Género                                 </a:t>
          </a:r>
        </a:p>
      </xdr:txBody>
    </xdr:sp>
    <xdr:clientData/>
  </xdr:oneCellAnchor>
  <xdr:twoCellAnchor editAs="oneCell">
    <xdr:from>
      <xdr:col>1</xdr:col>
      <xdr:colOff>0</xdr:colOff>
      <xdr:row>189</xdr:row>
      <xdr:rowOff>0</xdr:rowOff>
    </xdr:from>
    <xdr:to>
      <xdr:col>10</xdr:col>
      <xdr:colOff>209175</xdr:colOff>
      <xdr:row>190</xdr:row>
      <xdr:rowOff>133350</xdr:rowOff>
    </xdr:to>
    <xdr:sp macro="" textlink="">
      <xdr:nvSpPr>
        <xdr:cNvPr id="20" name="19 Rectángulo redondeado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>
        <a:xfrm>
          <a:off x="838200" y="402526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Delito de Menores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1</xdr:col>
      <xdr:colOff>19050</xdr:colOff>
      <xdr:row>201</xdr:row>
      <xdr:rowOff>0</xdr:rowOff>
    </xdr:from>
    <xdr:ext cx="11534400" cy="295275"/>
    <xdr:sp macro="" textlink="">
      <xdr:nvSpPr>
        <xdr:cNvPr id="21" name="20 Rectángulo redondeado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/>
      </xdr:nvSpPr>
      <xdr:spPr>
        <a:xfrm>
          <a:off x="857250" y="452437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por Delito </a:t>
          </a:r>
        </a:p>
      </xdr:txBody>
    </xdr:sp>
    <xdr:clientData/>
  </xdr:oneCellAnchor>
  <xdr:oneCellAnchor>
    <xdr:from>
      <xdr:col>1</xdr:col>
      <xdr:colOff>0</xdr:colOff>
      <xdr:row>215</xdr:row>
      <xdr:rowOff>0</xdr:rowOff>
    </xdr:from>
    <xdr:ext cx="11534400" cy="295275"/>
    <xdr:sp macro="" textlink="">
      <xdr:nvSpPr>
        <xdr:cNvPr id="22" name="21 Rectángulo redondeado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>
          <a:off x="838200" y="48482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</a:t>
          </a:r>
        </a:p>
      </xdr:txBody>
    </xdr:sp>
    <xdr:clientData/>
  </xdr:oneCellAnchor>
  <xdr:oneCellAnchor>
    <xdr:from>
      <xdr:col>1</xdr:col>
      <xdr:colOff>9525</xdr:colOff>
      <xdr:row>151</xdr:row>
      <xdr:rowOff>47625</xdr:rowOff>
    </xdr:from>
    <xdr:ext cx="11534400" cy="342900"/>
    <xdr:sp macro="" textlink="">
      <xdr:nvSpPr>
        <xdr:cNvPr id="23" name="22 Rectángulo redondeado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847725" y="34671000"/>
          <a:ext cx="11534400" cy="3429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Apelaciones P.Delitos</a:t>
          </a: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209550</xdr:colOff>
      <xdr:row>3</xdr:row>
      <xdr:rowOff>38100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838200" y="161925"/>
          <a:ext cx="11534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Castilla y León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4</xdr:row>
      <xdr:rowOff>28574</xdr:rowOff>
    </xdr:from>
    <xdr:to>
      <xdr:col>10</xdr:col>
      <xdr:colOff>218699</xdr:colOff>
      <xdr:row>6</xdr:row>
      <xdr:rowOff>19050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847724" y="676274"/>
          <a:ext cx="11534400" cy="314326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sobre la Mujer    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419100</xdr:colOff>
      <xdr:row>1</xdr:row>
      <xdr:rowOff>47625</xdr:rowOff>
    </xdr:from>
    <xdr:to>
      <xdr:col>11</xdr:col>
      <xdr:colOff>257174</xdr:colOff>
      <xdr:row>4</xdr:row>
      <xdr:rowOff>104775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12582525" y="209550"/>
          <a:ext cx="723899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0</xdr:col>
      <xdr:colOff>828675</xdr:colOff>
      <xdr:row>7</xdr:row>
      <xdr:rowOff>104775</xdr:rowOff>
    </xdr:from>
    <xdr:to>
      <xdr:col>10</xdr:col>
      <xdr:colOff>199650</xdr:colOff>
      <xdr:row>9</xdr:row>
      <xdr:rowOff>76200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828675" y="1238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Denuncias, Víctimas, Renuncias y sus Evoluciones</a:t>
          </a:r>
        </a:p>
      </xdr:txBody>
    </xdr:sp>
    <xdr:clientData/>
  </xdr:twoCellAnchor>
  <xdr:twoCellAnchor editAs="oneCell">
    <xdr:from>
      <xdr:col>1</xdr:col>
      <xdr:colOff>19048</xdr:colOff>
      <xdr:row>26</xdr:row>
      <xdr:rowOff>85725</xdr:rowOff>
    </xdr:from>
    <xdr:to>
      <xdr:col>10</xdr:col>
      <xdr:colOff>228223</xdr:colOff>
      <xdr:row>30</xdr:row>
      <xdr:rowOff>95250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857248" y="6105525"/>
          <a:ext cx="11534400" cy="6572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10</xdr:col>
      <xdr:colOff>209175</xdr:colOff>
      <xdr:row>39</xdr:row>
      <xdr:rowOff>133275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838200" y="8686800"/>
          <a:ext cx="11534400" cy="2952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 de Terminación de los Procedimientos </a:t>
          </a:r>
        </a:p>
      </xdr:txBody>
    </xdr:sp>
    <xdr:clientData/>
  </xdr:twoCellAnchor>
  <xdr:twoCellAnchor editAs="oneCell">
    <xdr:from>
      <xdr:col>1</xdr:col>
      <xdr:colOff>9524</xdr:colOff>
      <xdr:row>52</xdr:row>
      <xdr:rowOff>38100</xdr:rowOff>
    </xdr:from>
    <xdr:to>
      <xdr:col>10</xdr:col>
      <xdr:colOff>218699</xdr:colOff>
      <xdr:row>54</xdr:row>
      <xdr:rowOff>9525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847724" y="120586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0</xdr:col>
      <xdr:colOff>828675</xdr:colOff>
      <xdr:row>64</xdr:row>
      <xdr:rowOff>28575</xdr:rowOff>
    </xdr:from>
    <xdr:to>
      <xdr:col>10</xdr:col>
      <xdr:colOff>199650</xdr:colOff>
      <xdr:row>66</xdr:row>
      <xdr:rowOff>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828675" y="149161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Penales Ingresados directamente por tipo de procesos</a:t>
          </a:r>
        </a:p>
      </xdr:txBody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10</xdr:col>
      <xdr:colOff>209175</xdr:colOff>
      <xdr:row>79</xdr:row>
      <xdr:rowOff>151275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838200" y="176974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Penal/Procesos de Violencia de Género                                </a:t>
          </a:r>
        </a:p>
      </xdr:txBody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10</xdr:col>
      <xdr:colOff>209175</xdr:colOff>
      <xdr:row>83</xdr:row>
      <xdr:rowOff>133350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838200" y="183451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Formas de Terminación de los Procedimientos</a:t>
          </a:r>
        </a:p>
      </xdr:txBody>
    </xdr:sp>
    <xdr:clientData/>
  </xdr:twoCellAnchor>
  <xdr:twoCellAnchor editAs="oneCell">
    <xdr:from>
      <xdr:col>0</xdr:col>
      <xdr:colOff>819150</xdr:colOff>
      <xdr:row>94</xdr:row>
      <xdr:rowOff>47625</xdr:rowOff>
    </xdr:from>
    <xdr:to>
      <xdr:col>10</xdr:col>
      <xdr:colOff>190125</xdr:colOff>
      <xdr:row>96</xdr:row>
      <xdr:rowOff>19050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/>
      </xdr:nvSpPr>
      <xdr:spPr>
        <a:xfrm>
          <a:off x="819150" y="220789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9525</xdr:colOff>
      <xdr:row>106</xdr:row>
      <xdr:rowOff>19050</xdr:rowOff>
    </xdr:from>
    <xdr:to>
      <xdr:col>10</xdr:col>
      <xdr:colOff>218700</xdr:colOff>
      <xdr:row>107</xdr:row>
      <xdr:rowOff>152400</xdr:rowOff>
    </xdr:to>
    <xdr:sp macro="" textlink="">
      <xdr:nvSpPr>
        <xdr:cNvPr id="13" name="12 Rectángulo redondeado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>
        <a:xfrm>
          <a:off x="847725" y="248888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twoCellAnchor>
  <xdr:oneCellAnchor>
    <xdr:from>
      <xdr:col>1</xdr:col>
      <xdr:colOff>0</xdr:colOff>
      <xdr:row>115</xdr:row>
      <xdr:rowOff>0</xdr:rowOff>
    </xdr:from>
    <xdr:ext cx="11534400" cy="313200"/>
    <xdr:sp macro="" textlink="">
      <xdr:nvSpPr>
        <xdr:cNvPr id="14" name="13 Rectángulo redondeado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/>
      </xdr:nvSpPr>
      <xdr:spPr>
        <a:xfrm>
          <a:off x="838200" y="262699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 Provincial/Procesos de Violencia de Género                                 </a:t>
          </a:r>
        </a:p>
      </xdr:txBody>
    </xdr:sp>
    <xdr:clientData/>
  </xdr:oneCellAnchor>
  <xdr:oneCellAnchor>
    <xdr:from>
      <xdr:col>1</xdr:col>
      <xdr:colOff>0</xdr:colOff>
      <xdr:row>119</xdr:row>
      <xdr:rowOff>0</xdr:rowOff>
    </xdr:from>
    <xdr:ext cx="11534400" cy="295275"/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/>
      </xdr:nvSpPr>
      <xdr:spPr>
        <a:xfrm>
          <a:off x="838200" y="269176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 en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Única Instancia por las Audiencias Provinciales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0</xdr:col>
      <xdr:colOff>819150</xdr:colOff>
      <xdr:row>136</xdr:row>
      <xdr:rowOff>9525</xdr:rowOff>
    </xdr:from>
    <xdr:ext cx="11534400" cy="295275"/>
    <xdr:sp macro="" textlink="">
      <xdr:nvSpPr>
        <xdr:cNvPr id="16" name="15 Rectángulo redondeado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819150" y="308133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terminación de los </a:t>
          </a: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Recursos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Apelación contra sentencias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9525</xdr:colOff>
      <xdr:row>161</xdr:row>
      <xdr:rowOff>47625</xdr:rowOff>
    </xdr:from>
    <xdr:ext cx="11534400" cy="295275"/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/>
      </xdr:nvSpPr>
      <xdr:spPr>
        <a:xfrm>
          <a:off x="847725" y="36671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oneCellAnchor>
  <xdr:oneCellAnchor>
    <xdr:from>
      <xdr:col>1</xdr:col>
      <xdr:colOff>28575</xdr:colOff>
      <xdr:row>171</xdr:row>
      <xdr:rowOff>238125</xdr:rowOff>
    </xdr:from>
    <xdr:ext cx="11534400" cy="295275"/>
    <xdr:sp macro="" textlink="">
      <xdr:nvSpPr>
        <xdr:cNvPr id="18" name="17 Rectángulo redondeado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866775" y="394144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oneCellAnchor>
  <xdr:oneCellAnchor>
    <xdr:from>
      <xdr:col>1</xdr:col>
      <xdr:colOff>38100</xdr:colOff>
      <xdr:row>186</xdr:row>
      <xdr:rowOff>38100</xdr:rowOff>
    </xdr:from>
    <xdr:ext cx="11534400" cy="313200"/>
    <xdr:sp macro="" textlink="">
      <xdr:nvSpPr>
        <xdr:cNvPr id="19" name="18 Rectángulo redondeado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876300" y="4233862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 de Menores/Procesos de Violencia de Género                                 </a:t>
          </a:r>
        </a:p>
      </xdr:txBody>
    </xdr:sp>
    <xdr:clientData/>
  </xdr:oneCellAnchor>
  <xdr:twoCellAnchor editAs="oneCell">
    <xdr:from>
      <xdr:col>1</xdr:col>
      <xdr:colOff>0</xdr:colOff>
      <xdr:row>189</xdr:row>
      <xdr:rowOff>28575</xdr:rowOff>
    </xdr:from>
    <xdr:to>
      <xdr:col>10</xdr:col>
      <xdr:colOff>209175</xdr:colOff>
      <xdr:row>191</xdr:row>
      <xdr:rowOff>0</xdr:rowOff>
    </xdr:to>
    <xdr:sp macro="" textlink="">
      <xdr:nvSpPr>
        <xdr:cNvPr id="20" name="19 Rectángulo redondeado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838200" y="428148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Delito de Menores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1</xdr:col>
      <xdr:colOff>19050</xdr:colOff>
      <xdr:row>201</xdr:row>
      <xdr:rowOff>19050</xdr:rowOff>
    </xdr:from>
    <xdr:ext cx="11534400" cy="295275"/>
    <xdr:sp macro="" textlink="">
      <xdr:nvSpPr>
        <xdr:cNvPr id="21" name="20 Rectángulo redondeado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/>
      </xdr:nvSpPr>
      <xdr:spPr>
        <a:xfrm>
          <a:off x="857250" y="452628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por Delito </a:t>
          </a:r>
        </a:p>
      </xdr:txBody>
    </xdr:sp>
    <xdr:clientData/>
  </xdr:oneCellAnchor>
  <xdr:oneCellAnchor>
    <xdr:from>
      <xdr:col>1</xdr:col>
      <xdr:colOff>28575</xdr:colOff>
      <xdr:row>215</xdr:row>
      <xdr:rowOff>19050</xdr:rowOff>
    </xdr:from>
    <xdr:ext cx="11534400" cy="295275"/>
    <xdr:sp macro="" textlink="">
      <xdr:nvSpPr>
        <xdr:cNvPr id="22" name="21 Rectángulo redondeado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866775" y="485013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</a:t>
          </a:r>
        </a:p>
      </xdr:txBody>
    </xdr:sp>
    <xdr:clientData/>
  </xdr:oneCellAnchor>
  <xdr:oneCellAnchor>
    <xdr:from>
      <xdr:col>0</xdr:col>
      <xdr:colOff>828675</xdr:colOff>
      <xdr:row>150</xdr:row>
      <xdr:rowOff>152400</xdr:rowOff>
    </xdr:from>
    <xdr:ext cx="11534400" cy="342900"/>
    <xdr:sp macro="" textlink="">
      <xdr:nvSpPr>
        <xdr:cNvPr id="23" name="22 Rectángulo redondeado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828675" y="34594800"/>
          <a:ext cx="11534400" cy="3429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Apelaciones P.Delitos</a:t>
          </a: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209550</xdr:colOff>
      <xdr:row>3</xdr:row>
      <xdr:rowOff>38100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838200" y="161925"/>
          <a:ext cx="11534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Castilla La Mancha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4</xdr:row>
      <xdr:rowOff>28574</xdr:rowOff>
    </xdr:from>
    <xdr:to>
      <xdr:col>10</xdr:col>
      <xdr:colOff>218699</xdr:colOff>
      <xdr:row>6</xdr:row>
      <xdr:rowOff>19050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847724" y="676274"/>
          <a:ext cx="11534400" cy="314326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sobre la Mujer   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419100</xdr:colOff>
      <xdr:row>1</xdr:row>
      <xdr:rowOff>47625</xdr:rowOff>
    </xdr:from>
    <xdr:to>
      <xdr:col>11</xdr:col>
      <xdr:colOff>257174</xdr:colOff>
      <xdr:row>4</xdr:row>
      <xdr:rowOff>104775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12582525" y="209550"/>
          <a:ext cx="723899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0</xdr:col>
      <xdr:colOff>828675</xdr:colOff>
      <xdr:row>7</xdr:row>
      <xdr:rowOff>104775</xdr:rowOff>
    </xdr:from>
    <xdr:to>
      <xdr:col>10</xdr:col>
      <xdr:colOff>199650</xdr:colOff>
      <xdr:row>9</xdr:row>
      <xdr:rowOff>76200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828675" y="1238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Denuncias, Víctimas, Renuncias y sus Evoluciones</a:t>
          </a:r>
        </a:p>
      </xdr:txBody>
    </xdr:sp>
    <xdr:clientData/>
  </xdr:twoCellAnchor>
  <xdr:twoCellAnchor editAs="oneCell">
    <xdr:from>
      <xdr:col>1</xdr:col>
      <xdr:colOff>9523</xdr:colOff>
      <xdr:row>26</xdr:row>
      <xdr:rowOff>66675</xdr:rowOff>
    </xdr:from>
    <xdr:to>
      <xdr:col>10</xdr:col>
      <xdr:colOff>218698</xdr:colOff>
      <xdr:row>30</xdr:row>
      <xdr:rowOff>76200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847723" y="6086475"/>
          <a:ext cx="11534400" cy="6572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19050</xdr:colOff>
      <xdr:row>38</xdr:row>
      <xdr:rowOff>19050</xdr:rowOff>
    </xdr:from>
    <xdr:to>
      <xdr:col>10</xdr:col>
      <xdr:colOff>228225</xdr:colOff>
      <xdr:row>39</xdr:row>
      <xdr:rowOff>152325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857250" y="8705850"/>
          <a:ext cx="11534400" cy="2952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 de Terminación de los Procedimientos </a:t>
          </a:r>
        </a:p>
      </xdr:txBody>
    </xdr:sp>
    <xdr:clientData/>
  </xdr:twoCellAnchor>
  <xdr:twoCellAnchor editAs="oneCell">
    <xdr:from>
      <xdr:col>0</xdr:col>
      <xdr:colOff>838199</xdr:colOff>
      <xdr:row>52</xdr:row>
      <xdr:rowOff>0</xdr:rowOff>
    </xdr:from>
    <xdr:to>
      <xdr:col>10</xdr:col>
      <xdr:colOff>209174</xdr:colOff>
      <xdr:row>53</xdr:row>
      <xdr:rowOff>133350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838199" y="120205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0</xdr:col>
      <xdr:colOff>800100</xdr:colOff>
      <xdr:row>63</xdr:row>
      <xdr:rowOff>171450</xdr:rowOff>
    </xdr:from>
    <xdr:to>
      <xdr:col>10</xdr:col>
      <xdr:colOff>171075</xdr:colOff>
      <xdr:row>65</xdr:row>
      <xdr:rowOff>114300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800100" y="148685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Penales Ingresados directamente por tipo de procesos</a:t>
          </a:r>
        </a:p>
      </xdr:txBody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10</xdr:col>
      <xdr:colOff>209175</xdr:colOff>
      <xdr:row>79</xdr:row>
      <xdr:rowOff>151275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838200" y="176974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Penal/Procesos de Violencia de Género                                 </a:t>
          </a:r>
        </a:p>
      </xdr:txBody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10</xdr:col>
      <xdr:colOff>209175</xdr:colOff>
      <xdr:row>83</xdr:row>
      <xdr:rowOff>133350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838200" y="183451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Formas de Terminación de los Procedimientos</a:t>
          </a:r>
        </a:p>
      </xdr:txBody>
    </xdr:sp>
    <xdr:clientData/>
  </xdr:twoCellAnchor>
  <xdr:twoCellAnchor editAs="oneCell">
    <xdr:from>
      <xdr:col>0</xdr:col>
      <xdr:colOff>828675</xdr:colOff>
      <xdr:row>94</xdr:row>
      <xdr:rowOff>9525</xdr:rowOff>
    </xdr:from>
    <xdr:to>
      <xdr:col>10</xdr:col>
      <xdr:colOff>199650</xdr:colOff>
      <xdr:row>95</xdr:row>
      <xdr:rowOff>142875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/>
      </xdr:nvSpPr>
      <xdr:spPr>
        <a:xfrm>
          <a:off x="828675" y="220408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0</xdr:col>
      <xdr:colOff>828675</xdr:colOff>
      <xdr:row>106</xdr:row>
      <xdr:rowOff>57150</xdr:rowOff>
    </xdr:from>
    <xdr:to>
      <xdr:col>10</xdr:col>
      <xdr:colOff>199650</xdr:colOff>
      <xdr:row>108</xdr:row>
      <xdr:rowOff>28575</xdr:rowOff>
    </xdr:to>
    <xdr:sp macro="" textlink="">
      <xdr:nvSpPr>
        <xdr:cNvPr id="13" name="12 Rectángulo redondeado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828675" y="249269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twoCellAnchor>
  <xdr:oneCellAnchor>
    <xdr:from>
      <xdr:col>1</xdr:col>
      <xdr:colOff>0</xdr:colOff>
      <xdr:row>115</xdr:row>
      <xdr:rowOff>0</xdr:rowOff>
    </xdr:from>
    <xdr:ext cx="11534400" cy="313200"/>
    <xdr:sp macro="" textlink="">
      <xdr:nvSpPr>
        <xdr:cNvPr id="14" name="13 Rectángulo redondeado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SpPr/>
      </xdr:nvSpPr>
      <xdr:spPr>
        <a:xfrm>
          <a:off x="838200" y="262699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 Provincial/Procesos de Violencia de Género                                 </a:t>
          </a:r>
        </a:p>
      </xdr:txBody>
    </xdr:sp>
    <xdr:clientData/>
  </xdr:oneCellAnchor>
  <xdr:oneCellAnchor>
    <xdr:from>
      <xdr:col>1</xdr:col>
      <xdr:colOff>0</xdr:colOff>
      <xdr:row>119</xdr:row>
      <xdr:rowOff>0</xdr:rowOff>
    </xdr:from>
    <xdr:ext cx="11534400" cy="295275"/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SpPr/>
      </xdr:nvSpPr>
      <xdr:spPr>
        <a:xfrm>
          <a:off x="838200" y="269176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 en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Única Instancia por las Audiencias Provinciales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0</xdr:col>
      <xdr:colOff>819150</xdr:colOff>
      <xdr:row>136</xdr:row>
      <xdr:rowOff>28575</xdr:rowOff>
    </xdr:from>
    <xdr:ext cx="11534400" cy="295275"/>
    <xdr:sp macro="" textlink="">
      <xdr:nvSpPr>
        <xdr:cNvPr id="16" name="15 Rectángulo redondeado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SpPr/>
      </xdr:nvSpPr>
      <xdr:spPr>
        <a:xfrm>
          <a:off x="819150" y="308324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terminación de los </a:t>
          </a: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Recursos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Apelación contra sentencias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19050</xdr:colOff>
      <xdr:row>161</xdr:row>
      <xdr:rowOff>66675</xdr:rowOff>
    </xdr:from>
    <xdr:ext cx="11534400" cy="295275"/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SpPr/>
      </xdr:nvSpPr>
      <xdr:spPr>
        <a:xfrm>
          <a:off x="857250" y="366903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oneCellAnchor>
  <xdr:oneCellAnchor>
    <xdr:from>
      <xdr:col>1</xdr:col>
      <xdr:colOff>38100</xdr:colOff>
      <xdr:row>171</xdr:row>
      <xdr:rowOff>238125</xdr:rowOff>
    </xdr:from>
    <xdr:ext cx="11534400" cy="295275"/>
    <xdr:sp macro="" textlink="">
      <xdr:nvSpPr>
        <xdr:cNvPr id="18" name="17 Rectángulo redondeado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SpPr/>
      </xdr:nvSpPr>
      <xdr:spPr>
        <a:xfrm>
          <a:off x="876300" y="394144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oneCellAnchor>
  <xdr:oneCellAnchor>
    <xdr:from>
      <xdr:col>1</xdr:col>
      <xdr:colOff>19050</xdr:colOff>
      <xdr:row>186</xdr:row>
      <xdr:rowOff>66675</xdr:rowOff>
    </xdr:from>
    <xdr:ext cx="11534400" cy="313200"/>
    <xdr:sp macro="" textlink="">
      <xdr:nvSpPr>
        <xdr:cNvPr id="19" name="18 Rectángulo redondeado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SpPr/>
      </xdr:nvSpPr>
      <xdr:spPr>
        <a:xfrm>
          <a:off x="857250" y="4236720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 de Menores/Procesos de Violencia de Género                                 </a:t>
          </a:r>
        </a:p>
      </xdr:txBody>
    </xdr:sp>
    <xdr:clientData/>
  </xdr:oneCellAnchor>
  <xdr:twoCellAnchor editAs="oneCell">
    <xdr:from>
      <xdr:col>1</xdr:col>
      <xdr:colOff>0</xdr:colOff>
      <xdr:row>189</xdr:row>
      <xdr:rowOff>0</xdr:rowOff>
    </xdr:from>
    <xdr:to>
      <xdr:col>10</xdr:col>
      <xdr:colOff>209175</xdr:colOff>
      <xdr:row>190</xdr:row>
      <xdr:rowOff>133350</xdr:rowOff>
    </xdr:to>
    <xdr:sp macro="" textlink="">
      <xdr:nvSpPr>
        <xdr:cNvPr id="20" name="19 Rectángulo redondeado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SpPr/>
      </xdr:nvSpPr>
      <xdr:spPr>
        <a:xfrm>
          <a:off x="838200" y="402526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Delito de Menores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1</xdr:col>
      <xdr:colOff>28575</xdr:colOff>
      <xdr:row>201</xdr:row>
      <xdr:rowOff>19050</xdr:rowOff>
    </xdr:from>
    <xdr:ext cx="11534400" cy="295275"/>
    <xdr:sp macro="" textlink="">
      <xdr:nvSpPr>
        <xdr:cNvPr id="21" name="20 Rectángulo redondeado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SpPr/>
      </xdr:nvSpPr>
      <xdr:spPr>
        <a:xfrm>
          <a:off x="866775" y="452628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por Delito </a:t>
          </a:r>
        </a:p>
      </xdr:txBody>
    </xdr:sp>
    <xdr:clientData/>
  </xdr:oneCellAnchor>
  <xdr:oneCellAnchor>
    <xdr:from>
      <xdr:col>1</xdr:col>
      <xdr:colOff>38100</xdr:colOff>
      <xdr:row>215</xdr:row>
      <xdr:rowOff>19050</xdr:rowOff>
    </xdr:from>
    <xdr:ext cx="11534400" cy="295275"/>
    <xdr:sp macro="" textlink="">
      <xdr:nvSpPr>
        <xdr:cNvPr id="22" name="21 Rectángulo redondeado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SpPr/>
      </xdr:nvSpPr>
      <xdr:spPr>
        <a:xfrm>
          <a:off x="876300" y="485013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</a:t>
          </a:r>
        </a:p>
      </xdr:txBody>
    </xdr:sp>
    <xdr:clientData/>
  </xdr:oneCellAnchor>
  <xdr:oneCellAnchor>
    <xdr:from>
      <xdr:col>0</xdr:col>
      <xdr:colOff>828675</xdr:colOff>
      <xdr:row>151</xdr:row>
      <xdr:rowOff>66675</xdr:rowOff>
    </xdr:from>
    <xdr:ext cx="11534400" cy="342900"/>
    <xdr:sp macro="" textlink="">
      <xdr:nvSpPr>
        <xdr:cNvPr id="23" name="22 Rectángulo redondeado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SpPr/>
      </xdr:nvSpPr>
      <xdr:spPr>
        <a:xfrm>
          <a:off x="828675" y="34690050"/>
          <a:ext cx="11534400" cy="3429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Apelaciones P.Delitos</a:t>
          </a: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209550</xdr:colOff>
      <xdr:row>3</xdr:row>
      <xdr:rowOff>38100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838200" y="161925"/>
          <a:ext cx="11534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Cataluña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4</xdr:row>
      <xdr:rowOff>28574</xdr:rowOff>
    </xdr:from>
    <xdr:to>
      <xdr:col>10</xdr:col>
      <xdr:colOff>218699</xdr:colOff>
      <xdr:row>6</xdr:row>
      <xdr:rowOff>19050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847724" y="676274"/>
          <a:ext cx="11534400" cy="314326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sobre la Mujer    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419100</xdr:colOff>
      <xdr:row>1</xdr:row>
      <xdr:rowOff>47625</xdr:rowOff>
    </xdr:from>
    <xdr:to>
      <xdr:col>11</xdr:col>
      <xdr:colOff>257174</xdr:colOff>
      <xdr:row>4</xdr:row>
      <xdr:rowOff>104775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12582525" y="209550"/>
          <a:ext cx="723899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0</xdr:col>
      <xdr:colOff>828675</xdr:colOff>
      <xdr:row>7</xdr:row>
      <xdr:rowOff>104775</xdr:rowOff>
    </xdr:from>
    <xdr:to>
      <xdr:col>10</xdr:col>
      <xdr:colOff>199650</xdr:colOff>
      <xdr:row>9</xdr:row>
      <xdr:rowOff>76200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>
          <a:off x="828675" y="1238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Denuncias, Víctimas, Renuncias y sus Evoluciones</a:t>
          </a:r>
        </a:p>
      </xdr:txBody>
    </xdr:sp>
    <xdr:clientData/>
  </xdr:twoCellAnchor>
  <xdr:twoCellAnchor editAs="oneCell">
    <xdr:from>
      <xdr:col>1</xdr:col>
      <xdr:colOff>28573</xdr:colOff>
      <xdr:row>26</xdr:row>
      <xdr:rowOff>28575</xdr:rowOff>
    </xdr:from>
    <xdr:to>
      <xdr:col>10</xdr:col>
      <xdr:colOff>237748</xdr:colOff>
      <xdr:row>30</xdr:row>
      <xdr:rowOff>38100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/>
      </xdr:nvSpPr>
      <xdr:spPr>
        <a:xfrm>
          <a:off x="866773" y="6048375"/>
          <a:ext cx="11534400" cy="6572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57150</xdr:colOff>
      <xdr:row>38</xdr:row>
      <xdr:rowOff>9525</xdr:rowOff>
    </xdr:from>
    <xdr:to>
      <xdr:col>10</xdr:col>
      <xdr:colOff>266325</xdr:colOff>
      <xdr:row>39</xdr:row>
      <xdr:rowOff>142800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>
        <a:xfrm>
          <a:off x="895350" y="8696325"/>
          <a:ext cx="11534400" cy="2952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 de Terminación de los Procedimientos </a:t>
          </a:r>
        </a:p>
      </xdr:txBody>
    </xdr:sp>
    <xdr:clientData/>
  </xdr:twoCellAnchor>
  <xdr:twoCellAnchor editAs="oneCell">
    <xdr:from>
      <xdr:col>1</xdr:col>
      <xdr:colOff>9524</xdr:colOff>
      <xdr:row>52</xdr:row>
      <xdr:rowOff>19050</xdr:rowOff>
    </xdr:from>
    <xdr:to>
      <xdr:col>10</xdr:col>
      <xdr:colOff>218699</xdr:colOff>
      <xdr:row>53</xdr:row>
      <xdr:rowOff>152400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/>
      </xdr:nvSpPr>
      <xdr:spPr>
        <a:xfrm>
          <a:off x="847724" y="120396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0</xdr:colOff>
      <xdr:row>64</xdr:row>
      <xdr:rowOff>85725</xdr:rowOff>
    </xdr:from>
    <xdr:to>
      <xdr:col>10</xdr:col>
      <xdr:colOff>209175</xdr:colOff>
      <xdr:row>66</xdr:row>
      <xdr:rowOff>57150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/>
      </xdr:nvSpPr>
      <xdr:spPr>
        <a:xfrm>
          <a:off x="838200" y="149733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Penales Ingresados directamente por tipo de procesos</a:t>
          </a:r>
        </a:p>
      </xdr:txBody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10</xdr:col>
      <xdr:colOff>209175</xdr:colOff>
      <xdr:row>79</xdr:row>
      <xdr:rowOff>151275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/>
      </xdr:nvSpPr>
      <xdr:spPr>
        <a:xfrm>
          <a:off x="838200" y="176974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Penal/Procesos de Violencia de Género                                </a:t>
          </a:r>
        </a:p>
      </xdr:txBody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10</xdr:col>
      <xdr:colOff>209175</xdr:colOff>
      <xdr:row>83</xdr:row>
      <xdr:rowOff>133350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/>
      </xdr:nvSpPr>
      <xdr:spPr>
        <a:xfrm>
          <a:off x="838200" y="183451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Formas de Terminación de los Procedimientos</a:t>
          </a:r>
        </a:p>
      </xdr:txBody>
    </xdr:sp>
    <xdr:clientData/>
  </xdr:twoCellAnchor>
  <xdr:twoCellAnchor editAs="oneCell">
    <xdr:from>
      <xdr:col>1</xdr:col>
      <xdr:colOff>9525</xdr:colOff>
      <xdr:row>93</xdr:row>
      <xdr:rowOff>123825</xdr:rowOff>
    </xdr:from>
    <xdr:to>
      <xdr:col>10</xdr:col>
      <xdr:colOff>218700</xdr:colOff>
      <xdr:row>95</xdr:row>
      <xdr:rowOff>95250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SpPr/>
      </xdr:nvSpPr>
      <xdr:spPr>
        <a:xfrm>
          <a:off x="847725" y="219932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38100</xdr:colOff>
      <xdr:row>106</xdr:row>
      <xdr:rowOff>76200</xdr:rowOff>
    </xdr:from>
    <xdr:to>
      <xdr:col>10</xdr:col>
      <xdr:colOff>247275</xdr:colOff>
      <xdr:row>108</xdr:row>
      <xdr:rowOff>47625</xdr:rowOff>
    </xdr:to>
    <xdr:sp macro="" textlink="">
      <xdr:nvSpPr>
        <xdr:cNvPr id="13" name="12 Rectángulo redondeado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SpPr/>
      </xdr:nvSpPr>
      <xdr:spPr>
        <a:xfrm>
          <a:off x="876300" y="249459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twoCellAnchor>
  <xdr:oneCellAnchor>
    <xdr:from>
      <xdr:col>1</xdr:col>
      <xdr:colOff>0</xdr:colOff>
      <xdr:row>115</xdr:row>
      <xdr:rowOff>0</xdr:rowOff>
    </xdr:from>
    <xdr:ext cx="11534400" cy="313200"/>
    <xdr:sp macro="" textlink="">
      <xdr:nvSpPr>
        <xdr:cNvPr id="14" name="13 Rectángulo redondeado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SpPr/>
      </xdr:nvSpPr>
      <xdr:spPr>
        <a:xfrm>
          <a:off x="838200" y="262699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 Provincial/Procesos de Violencia de Género                                 </a:t>
          </a:r>
        </a:p>
      </xdr:txBody>
    </xdr:sp>
    <xdr:clientData/>
  </xdr:oneCellAnchor>
  <xdr:oneCellAnchor>
    <xdr:from>
      <xdr:col>1</xdr:col>
      <xdr:colOff>0</xdr:colOff>
      <xdr:row>119</xdr:row>
      <xdr:rowOff>0</xdr:rowOff>
    </xdr:from>
    <xdr:ext cx="11534400" cy="295275"/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SpPr/>
      </xdr:nvSpPr>
      <xdr:spPr>
        <a:xfrm>
          <a:off x="838200" y="269176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 en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Única Instancia por las Audiencias Provinciales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0</xdr:col>
      <xdr:colOff>800100</xdr:colOff>
      <xdr:row>136</xdr:row>
      <xdr:rowOff>0</xdr:rowOff>
    </xdr:from>
    <xdr:ext cx="11534400" cy="295275"/>
    <xdr:sp macro="" textlink="">
      <xdr:nvSpPr>
        <xdr:cNvPr id="16" name="15 Rectángulo redondeado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SpPr/>
      </xdr:nvSpPr>
      <xdr:spPr>
        <a:xfrm>
          <a:off x="800100" y="308038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terminación de los </a:t>
          </a: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Recursos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Apelación contra sentencias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0</xdr:colOff>
      <xdr:row>161</xdr:row>
      <xdr:rowOff>28575</xdr:rowOff>
    </xdr:from>
    <xdr:ext cx="11534400" cy="295275"/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SpPr/>
      </xdr:nvSpPr>
      <xdr:spPr>
        <a:xfrm>
          <a:off x="838200" y="366522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oneCellAnchor>
  <xdr:oneCellAnchor>
    <xdr:from>
      <xdr:col>0</xdr:col>
      <xdr:colOff>800100</xdr:colOff>
      <xdr:row>171</xdr:row>
      <xdr:rowOff>133350</xdr:rowOff>
    </xdr:from>
    <xdr:ext cx="11534400" cy="295275"/>
    <xdr:sp macro="" textlink="">
      <xdr:nvSpPr>
        <xdr:cNvPr id="18" name="17 Rectángulo redondeado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SpPr/>
      </xdr:nvSpPr>
      <xdr:spPr>
        <a:xfrm>
          <a:off x="800100" y="393096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oneCellAnchor>
  <xdr:oneCellAnchor>
    <xdr:from>
      <xdr:col>1</xdr:col>
      <xdr:colOff>0</xdr:colOff>
      <xdr:row>186</xdr:row>
      <xdr:rowOff>47625</xdr:rowOff>
    </xdr:from>
    <xdr:ext cx="11534400" cy="313200"/>
    <xdr:sp macro="" textlink="">
      <xdr:nvSpPr>
        <xdr:cNvPr id="19" name="18 Rectángulo redondeado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SpPr/>
      </xdr:nvSpPr>
      <xdr:spPr>
        <a:xfrm>
          <a:off x="838200" y="423481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 de Menores/Procesos de Violencia de Género                                 </a:t>
          </a:r>
        </a:p>
      </xdr:txBody>
    </xdr:sp>
    <xdr:clientData/>
  </xdr:oneCellAnchor>
  <xdr:twoCellAnchor editAs="oneCell">
    <xdr:from>
      <xdr:col>1</xdr:col>
      <xdr:colOff>0</xdr:colOff>
      <xdr:row>189</xdr:row>
      <xdr:rowOff>0</xdr:rowOff>
    </xdr:from>
    <xdr:to>
      <xdr:col>10</xdr:col>
      <xdr:colOff>209175</xdr:colOff>
      <xdr:row>190</xdr:row>
      <xdr:rowOff>133350</xdr:rowOff>
    </xdr:to>
    <xdr:sp macro="" textlink="">
      <xdr:nvSpPr>
        <xdr:cNvPr id="20" name="19 Rectángulo redondeado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SpPr/>
      </xdr:nvSpPr>
      <xdr:spPr>
        <a:xfrm>
          <a:off x="838200" y="402526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Delito de Menores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0</xdr:col>
      <xdr:colOff>819150</xdr:colOff>
      <xdr:row>201</xdr:row>
      <xdr:rowOff>38100</xdr:rowOff>
    </xdr:from>
    <xdr:ext cx="11534400" cy="295275"/>
    <xdr:sp macro="" textlink="">
      <xdr:nvSpPr>
        <xdr:cNvPr id="21" name="20 Rectángulo redondeado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SpPr/>
      </xdr:nvSpPr>
      <xdr:spPr>
        <a:xfrm>
          <a:off x="819150" y="452818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por Delito </a:t>
          </a:r>
        </a:p>
      </xdr:txBody>
    </xdr:sp>
    <xdr:clientData/>
  </xdr:oneCellAnchor>
  <xdr:oneCellAnchor>
    <xdr:from>
      <xdr:col>0</xdr:col>
      <xdr:colOff>819150</xdr:colOff>
      <xdr:row>215</xdr:row>
      <xdr:rowOff>19050</xdr:rowOff>
    </xdr:from>
    <xdr:ext cx="11534400" cy="295275"/>
    <xdr:sp macro="" textlink="">
      <xdr:nvSpPr>
        <xdr:cNvPr id="22" name="21 Rectángulo redondeado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SpPr/>
      </xdr:nvSpPr>
      <xdr:spPr>
        <a:xfrm>
          <a:off x="819150" y="485013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</a:t>
          </a:r>
        </a:p>
      </xdr:txBody>
    </xdr:sp>
    <xdr:clientData/>
  </xdr:oneCellAnchor>
  <xdr:oneCellAnchor>
    <xdr:from>
      <xdr:col>1</xdr:col>
      <xdr:colOff>9525</xdr:colOff>
      <xdr:row>151</xdr:row>
      <xdr:rowOff>76200</xdr:rowOff>
    </xdr:from>
    <xdr:ext cx="11534400" cy="342900"/>
    <xdr:sp macro="" textlink="">
      <xdr:nvSpPr>
        <xdr:cNvPr id="23" name="22 Rectángulo redondeado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SpPr/>
      </xdr:nvSpPr>
      <xdr:spPr>
        <a:xfrm>
          <a:off x="847725" y="34699575"/>
          <a:ext cx="11534400" cy="3429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Apelaciones P.Delitos</a:t>
          </a: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209550</xdr:colOff>
      <xdr:row>3</xdr:row>
      <xdr:rowOff>38100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838200" y="161925"/>
          <a:ext cx="11534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Com. Valenciana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4</xdr:row>
      <xdr:rowOff>28574</xdr:rowOff>
    </xdr:from>
    <xdr:to>
      <xdr:col>10</xdr:col>
      <xdr:colOff>218699</xdr:colOff>
      <xdr:row>6</xdr:row>
      <xdr:rowOff>19050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847724" y="676274"/>
          <a:ext cx="11534400" cy="314326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sobre la Mujer   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419100</xdr:colOff>
      <xdr:row>1</xdr:row>
      <xdr:rowOff>47625</xdr:rowOff>
    </xdr:from>
    <xdr:to>
      <xdr:col>11</xdr:col>
      <xdr:colOff>257174</xdr:colOff>
      <xdr:row>4</xdr:row>
      <xdr:rowOff>104775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12582525" y="209550"/>
          <a:ext cx="723899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0</xdr:col>
      <xdr:colOff>828675</xdr:colOff>
      <xdr:row>7</xdr:row>
      <xdr:rowOff>104775</xdr:rowOff>
    </xdr:from>
    <xdr:to>
      <xdr:col>10</xdr:col>
      <xdr:colOff>199650</xdr:colOff>
      <xdr:row>9</xdr:row>
      <xdr:rowOff>76200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/>
      </xdr:nvSpPr>
      <xdr:spPr>
        <a:xfrm>
          <a:off x="828675" y="1238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Denuncias, Víctimas, Renuncias y sus Evoluciones</a:t>
          </a:r>
        </a:p>
      </xdr:txBody>
    </xdr:sp>
    <xdr:clientData/>
  </xdr:twoCellAnchor>
  <xdr:twoCellAnchor editAs="oneCell">
    <xdr:from>
      <xdr:col>0</xdr:col>
      <xdr:colOff>838198</xdr:colOff>
      <xdr:row>26</xdr:row>
      <xdr:rowOff>38100</xdr:rowOff>
    </xdr:from>
    <xdr:to>
      <xdr:col>10</xdr:col>
      <xdr:colOff>209173</xdr:colOff>
      <xdr:row>30</xdr:row>
      <xdr:rowOff>47625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/>
      </xdr:nvSpPr>
      <xdr:spPr>
        <a:xfrm>
          <a:off x="838198" y="6057900"/>
          <a:ext cx="11534400" cy="6572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809625</xdr:colOff>
      <xdr:row>37</xdr:row>
      <xdr:rowOff>152400</xdr:rowOff>
    </xdr:from>
    <xdr:to>
      <xdr:col>10</xdr:col>
      <xdr:colOff>180600</xdr:colOff>
      <xdr:row>39</xdr:row>
      <xdr:rowOff>123750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/>
      </xdr:nvSpPr>
      <xdr:spPr>
        <a:xfrm>
          <a:off x="809625" y="8677275"/>
          <a:ext cx="11534400" cy="2952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 de Terminación de los Procedimientos </a:t>
          </a:r>
        </a:p>
      </xdr:txBody>
    </xdr:sp>
    <xdr:clientData/>
  </xdr:twoCellAnchor>
  <xdr:twoCellAnchor editAs="oneCell">
    <xdr:from>
      <xdr:col>0</xdr:col>
      <xdr:colOff>828674</xdr:colOff>
      <xdr:row>52</xdr:row>
      <xdr:rowOff>19050</xdr:rowOff>
    </xdr:from>
    <xdr:to>
      <xdr:col>10</xdr:col>
      <xdr:colOff>199649</xdr:colOff>
      <xdr:row>53</xdr:row>
      <xdr:rowOff>152400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/>
      </xdr:nvSpPr>
      <xdr:spPr>
        <a:xfrm>
          <a:off x="828674" y="120396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19050</xdr:colOff>
      <xdr:row>64</xdr:row>
      <xdr:rowOff>0</xdr:rowOff>
    </xdr:from>
    <xdr:to>
      <xdr:col>10</xdr:col>
      <xdr:colOff>228225</xdr:colOff>
      <xdr:row>65</xdr:row>
      <xdr:rowOff>133350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SpPr/>
      </xdr:nvSpPr>
      <xdr:spPr>
        <a:xfrm>
          <a:off x="857250" y="148875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Penales Ingresados directamente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 tipo de procesos</a:t>
          </a:r>
        </a:p>
      </xdr:txBody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10</xdr:col>
      <xdr:colOff>209175</xdr:colOff>
      <xdr:row>79</xdr:row>
      <xdr:rowOff>151275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SpPr/>
      </xdr:nvSpPr>
      <xdr:spPr>
        <a:xfrm>
          <a:off x="838200" y="176974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Penal/Procesos de Violencia de Género                                 </a:t>
          </a:r>
        </a:p>
      </xdr:txBody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10</xdr:col>
      <xdr:colOff>209175</xdr:colOff>
      <xdr:row>83</xdr:row>
      <xdr:rowOff>133350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SpPr/>
      </xdr:nvSpPr>
      <xdr:spPr>
        <a:xfrm>
          <a:off x="838200" y="183451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Formas de Terminación de los Procedimientos</a:t>
          </a:r>
        </a:p>
      </xdr:txBody>
    </xdr:sp>
    <xdr:clientData/>
  </xdr:twoCellAnchor>
  <xdr:twoCellAnchor editAs="oneCell">
    <xdr:from>
      <xdr:col>1</xdr:col>
      <xdr:colOff>28575</xdr:colOff>
      <xdr:row>94</xdr:row>
      <xdr:rowOff>28575</xdr:rowOff>
    </xdr:from>
    <xdr:to>
      <xdr:col>10</xdr:col>
      <xdr:colOff>237750</xdr:colOff>
      <xdr:row>96</xdr:row>
      <xdr:rowOff>0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SpPr/>
      </xdr:nvSpPr>
      <xdr:spPr>
        <a:xfrm>
          <a:off x="866775" y="220599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0</xdr:col>
      <xdr:colOff>828675</xdr:colOff>
      <xdr:row>106</xdr:row>
      <xdr:rowOff>9525</xdr:rowOff>
    </xdr:from>
    <xdr:to>
      <xdr:col>10</xdr:col>
      <xdr:colOff>199650</xdr:colOff>
      <xdr:row>107</xdr:row>
      <xdr:rowOff>142875</xdr:rowOff>
    </xdr:to>
    <xdr:sp macro="" textlink="">
      <xdr:nvSpPr>
        <xdr:cNvPr id="13" name="12 Rectángulo redondeado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SpPr/>
      </xdr:nvSpPr>
      <xdr:spPr>
        <a:xfrm>
          <a:off x="828675" y="248793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twoCellAnchor>
  <xdr:oneCellAnchor>
    <xdr:from>
      <xdr:col>1</xdr:col>
      <xdr:colOff>0</xdr:colOff>
      <xdr:row>115</xdr:row>
      <xdr:rowOff>0</xdr:rowOff>
    </xdr:from>
    <xdr:ext cx="11534400" cy="313200"/>
    <xdr:sp macro="" textlink="">
      <xdr:nvSpPr>
        <xdr:cNvPr id="14" name="13 Rectángulo redondeado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SpPr/>
      </xdr:nvSpPr>
      <xdr:spPr>
        <a:xfrm>
          <a:off x="838200" y="262699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 Provincial/Procesos de Violencia de Género                                 </a:t>
          </a:r>
        </a:p>
      </xdr:txBody>
    </xdr:sp>
    <xdr:clientData/>
  </xdr:oneCellAnchor>
  <xdr:oneCellAnchor>
    <xdr:from>
      <xdr:col>1</xdr:col>
      <xdr:colOff>0</xdr:colOff>
      <xdr:row>119</xdr:row>
      <xdr:rowOff>0</xdr:rowOff>
    </xdr:from>
    <xdr:ext cx="11534400" cy="295275"/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SpPr/>
      </xdr:nvSpPr>
      <xdr:spPr>
        <a:xfrm>
          <a:off x="838200" y="269176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 en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Única Instancia por las Audiencias Provinciales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0</xdr:col>
      <xdr:colOff>809625</xdr:colOff>
      <xdr:row>136</xdr:row>
      <xdr:rowOff>28575</xdr:rowOff>
    </xdr:from>
    <xdr:ext cx="11534400" cy="295275"/>
    <xdr:sp macro="" textlink="">
      <xdr:nvSpPr>
        <xdr:cNvPr id="16" name="15 Rectángulo redondeado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SpPr/>
      </xdr:nvSpPr>
      <xdr:spPr>
        <a:xfrm>
          <a:off x="809625" y="308324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terminación de los </a:t>
          </a: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Recursos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Apelación contra sentencias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19050</xdr:colOff>
      <xdr:row>161</xdr:row>
      <xdr:rowOff>9525</xdr:rowOff>
    </xdr:from>
    <xdr:ext cx="11534400" cy="295275"/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SpPr/>
      </xdr:nvSpPr>
      <xdr:spPr>
        <a:xfrm>
          <a:off x="857250" y="366331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oneCellAnchor>
  <xdr:oneCellAnchor>
    <xdr:from>
      <xdr:col>1</xdr:col>
      <xdr:colOff>9525</xdr:colOff>
      <xdr:row>172</xdr:row>
      <xdr:rowOff>38100</xdr:rowOff>
    </xdr:from>
    <xdr:ext cx="11534400" cy="295275"/>
    <xdr:sp macro="" textlink="">
      <xdr:nvSpPr>
        <xdr:cNvPr id="18" name="17 Rectángulo redondeado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SpPr/>
      </xdr:nvSpPr>
      <xdr:spPr>
        <a:xfrm>
          <a:off x="847725" y="394620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oneCellAnchor>
  <xdr:oneCellAnchor>
    <xdr:from>
      <xdr:col>0</xdr:col>
      <xdr:colOff>819150</xdr:colOff>
      <xdr:row>186</xdr:row>
      <xdr:rowOff>57150</xdr:rowOff>
    </xdr:from>
    <xdr:ext cx="11534400" cy="313200"/>
    <xdr:sp macro="" textlink="">
      <xdr:nvSpPr>
        <xdr:cNvPr id="19" name="18 Rectángulo redondeado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SpPr/>
      </xdr:nvSpPr>
      <xdr:spPr>
        <a:xfrm>
          <a:off x="819150" y="4235767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 de Menores/Procesos de Violencia de Género                                </a:t>
          </a:r>
        </a:p>
      </xdr:txBody>
    </xdr:sp>
    <xdr:clientData/>
  </xdr:oneCellAnchor>
  <xdr:twoCellAnchor editAs="oneCell">
    <xdr:from>
      <xdr:col>1</xdr:col>
      <xdr:colOff>0</xdr:colOff>
      <xdr:row>189</xdr:row>
      <xdr:rowOff>0</xdr:rowOff>
    </xdr:from>
    <xdr:to>
      <xdr:col>10</xdr:col>
      <xdr:colOff>209175</xdr:colOff>
      <xdr:row>190</xdr:row>
      <xdr:rowOff>133350</xdr:rowOff>
    </xdr:to>
    <xdr:sp macro="" textlink="">
      <xdr:nvSpPr>
        <xdr:cNvPr id="20" name="19 Rectángulo redondeado"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SpPr/>
      </xdr:nvSpPr>
      <xdr:spPr>
        <a:xfrm>
          <a:off x="838200" y="422910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Delito de Menores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1</xdr:col>
      <xdr:colOff>0</xdr:colOff>
      <xdr:row>201</xdr:row>
      <xdr:rowOff>19050</xdr:rowOff>
    </xdr:from>
    <xdr:ext cx="11534400" cy="295275"/>
    <xdr:sp macro="" textlink="">
      <xdr:nvSpPr>
        <xdr:cNvPr id="21" name="20 Rectángulo redondeado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SpPr/>
      </xdr:nvSpPr>
      <xdr:spPr>
        <a:xfrm>
          <a:off x="838200" y="452628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por Delito </a:t>
          </a:r>
        </a:p>
      </xdr:txBody>
    </xdr:sp>
    <xdr:clientData/>
  </xdr:oneCellAnchor>
  <xdr:oneCellAnchor>
    <xdr:from>
      <xdr:col>0</xdr:col>
      <xdr:colOff>809625</xdr:colOff>
      <xdr:row>214</xdr:row>
      <xdr:rowOff>152400</xdr:rowOff>
    </xdr:from>
    <xdr:ext cx="11534400" cy="295275"/>
    <xdr:sp macro="" textlink="">
      <xdr:nvSpPr>
        <xdr:cNvPr id="22" name="21 Rectángulo redondeado"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SpPr/>
      </xdr:nvSpPr>
      <xdr:spPr>
        <a:xfrm>
          <a:off x="809625" y="484536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</a:t>
          </a:r>
        </a:p>
      </xdr:txBody>
    </xdr:sp>
    <xdr:clientData/>
  </xdr:oneCellAnchor>
  <xdr:oneCellAnchor>
    <xdr:from>
      <xdr:col>1</xdr:col>
      <xdr:colOff>19050</xdr:colOff>
      <xdr:row>150</xdr:row>
      <xdr:rowOff>152400</xdr:rowOff>
    </xdr:from>
    <xdr:ext cx="11534400" cy="342900"/>
    <xdr:sp macro="" textlink="">
      <xdr:nvSpPr>
        <xdr:cNvPr id="23" name="22 Rectángulo redondeado">
          <a:extLst>
            <a:ext uri="{FF2B5EF4-FFF2-40B4-BE49-F238E27FC236}">
              <a16:creationId xmlns:a16="http://schemas.microsoft.com/office/drawing/2014/main" id="{00000000-0008-0000-0A00-000017000000}"/>
            </a:ext>
          </a:extLst>
        </xdr:cNvPr>
        <xdr:cNvSpPr/>
      </xdr:nvSpPr>
      <xdr:spPr>
        <a:xfrm>
          <a:off x="857250" y="34594800"/>
          <a:ext cx="11534400" cy="3429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Apelaciones P.Delitos</a:t>
          </a: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4</xdr:row>
      <xdr:rowOff>28574</xdr:rowOff>
    </xdr:from>
    <xdr:to>
      <xdr:col>10</xdr:col>
      <xdr:colOff>218699</xdr:colOff>
      <xdr:row>6</xdr:row>
      <xdr:rowOff>19050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847724" y="676274"/>
          <a:ext cx="11534400" cy="314326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sobre la Mujer    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419100</xdr:colOff>
      <xdr:row>1</xdr:row>
      <xdr:rowOff>47625</xdr:rowOff>
    </xdr:from>
    <xdr:to>
      <xdr:col>11</xdr:col>
      <xdr:colOff>257174</xdr:colOff>
      <xdr:row>4</xdr:row>
      <xdr:rowOff>104775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>
        <a:xfrm>
          <a:off x="12582525" y="209550"/>
          <a:ext cx="723899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0</xdr:col>
      <xdr:colOff>828675</xdr:colOff>
      <xdr:row>7</xdr:row>
      <xdr:rowOff>104775</xdr:rowOff>
    </xdr:from>
    <xdr:to>
      <xdr:col>10</xdr:col>
      <xdr:colOff>199650</xdr:colOff>
      <xdr:row>9</xdr:row>
      <xdr:rowOff>76200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/>
      </xdr:nvSpPr>
      <xdr:spPr>
        <a:xfrm>
          <a:off x="828675" y="1238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Denuncias, Víctimas, Renuncias y sus Evoluciones</a:t>
          </a:r>
        </a:p>
      </xdr:txBody>
    </xdr:sp>
    <xdr:clientData/>
  </xdr:twoCellAnchor>
  <xdr:twoCellAnchor editAs="oneCell">
    <xdr:from>
      <xdr:col>1</xdr:col>
      <xdr:colOff>28573</xdr:colOff>
      <xdr:row>26</xdr:row>
      <xdr:rowOff>95250</xdr:rowOff>
    </xdr:from>
    <xdr:to>
      <xdr:col>10</xdr:col>
      <xdr:colOff>237748</xdr:colOff>
      <xdr:row>30</xdr:row>
      <xdr:rowOff>104775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/>
      </xdr:nvSpPr>
      <xdr:spPr>
        <a:xfrm>
          <a:off x="866773" y="6115050"/>
          <a:ext cx="11534400" cy="6572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19050</xdr:colOff>
      <xdr:row>38</xdr:row>
      <xdr:rowOff>47625</xdr:rowOff>
    </xdr:from>
    <xdr:to>
      <xdr:col>10</xdr:col>
      <xdr:colOff>228225</xdr:colOff>
      <xdr:row>40</xdr:row>
      <xdr:rowOff>18975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/>
      </xdr:nvSpPr>
      <xdr:spPr>
        <a:xfrm>
          <a:off x="857250" y="8734425"/>
          <a:ext cx="11534400" cy="2952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 de Terminación de los Procedimientos </a:t>
          </a:r>
        </a:p>
      </xdr:txBody>
    </xdr:sp>
    <xdr:clientData/>
  </xdr:twoCellAnchor>
  <xdr:twoCellAnchor editAs="oneCell">
    <xdr:from>
      <xdr:col>0</xdr:col>
      <xdr:colOff>828674</xdr:colOff>
      <xdr:row>52</xdr:row>
      <xdr:rowOff>28575</xdr:rowOff>
    </xdr:from>
    <xdr:to>
      <xdr:col>10</xdr:col>
      <xdr:colOff>199649</xdr:colOff>
      <xdr:row>54</xdr:row>
      <xdr:rowOff>0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/>
      </xdr:nvSpPr>
      <xdr:spPr>
        <a:xfrm>
          <a:off x="828674" y="120491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47625</xdr:colOff>
      <xdr:row>64</xdr:row>
      <xdr:rowOff>76200</xdr:rowOff>
    </xdr:from>
    <xdr:to>
      <xdr:col>10</xdr:col>
      <xdr:colOff>256800</xdr:colOff>
      <xdr:row>66</xdr:row>
      <xdr:rowOff>47625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/>
      </xdr:nvSpPr>
      <xdr:spPr>
        <a:xfrm>
          <a:off x="885825" y="149637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Penales Ingresados directamente por tipo de procesos</a:t>
          </a:r>
        </a:p>
      </xdr:txBody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10</xdr:col>
      <xdr:colOff>209175</xdr:colOff>
      <xdr:row>79</xdr:row>
      <xdr:rowOff>151275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SpPr/>
      </xdr:nvSpPr>
      <xdr:spPr>
        <a:xfrm>
          <a:off x="838200" y="176974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Penal/Procesos de Violencia de Género                                </a:t>
          </a:r>
        </a:p>
      </xdr:txBody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10</xdr:col>
      <xdr:colOff>209175</xdr:colOff>
      <xdr:row>83</xdr:row>
      <xdr:rowOff>133350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SpPr/>
      </xdr:nvSpPr>
      <xdr:spPr>
        <a:xfrm>
          <a:off x="838200" y="183451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Formas de Terminación de los Procedimientos</a:t>
          </a:r>
        </a:p>
      </xdr:txBody>
    </xdr:sp>
    <xdr:clientData/>
  </xdr:twoCellAnchor>
  <xdr:twoCellAnchor editAs="oneCell">
    <xdr:from>
      <xdr:col>1</xdr:col>
      <xdr:colOff>28575</xdr:colOff>
      <xdr:row>94</xdr:row>
      <xdr:rowOff>19050</xdr:rowOff>
    </xdr:from>
    <xdr:to>
      <xdr:col>10</xdr:col>
      <xdr:colOff>237750</xdr:colOff>
      <xdr:row>95</xdr:row>
      <xdr:rowOff>152400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SpPr/>
      </xdr:nvSpPr>
      <xdr:spPr>
        <a:xfrm>
          <a:off x="866775" y="220503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9525</xdr:colOff>
      <xdr:row>105</xdr:row>
      <xdr:rowOff>152400</xdr:rowOff>
    </xdr:from>
    <xdr:to>
      <xdr:col>10</xdr:col>
      <xdr:colOff>218700</xdr:colOff>
      <xdr:row>107</xdr:row>
      <xdr:rowOff>123825</xdr:rowOff>
    </xdr:to>
    <xdr:sp macro="" textlink="">
      <xdr:nvSpPr>
        <xdr:cNvPr id="13" name="12 Rectángulo redondeado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SpPr/>
      </xdr:nvSpPr>
      <xdr:spPr>
        <a:xfrm>
          <a:off x="847725" y="24860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twoCellAnchor>
  <xdr:oneCellAnchor>
    <xdr:from>
      <xdr:col>1</xdr:col>
      <xdr:colOff>0</xdr:colOff>
      <xdr:row>115</xdr:row>
      <xdr:rowOff>0</xdr:rowOff>
    </xdr:from>
    <xdr:ext cx="11534400" cy="313200"/>
    <xdr:sp macro="" textlink="">
      <xdr:nvSpPr>
        <xdr:cNvPr id="14" name="13 Rectángulo redondeado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SpPr/>
      </xdr:nvSpPr>
      <xdr:spPr>
        <a:xfrm>
          <a:off x="838200" y="262699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 Provincial/Procesos de Violencia de Género                                 </a:t>
          </a:r>
        </a:p>
      </xdr:txBody>
    </xdr:sp>
    <xdr:clientData/>
  </xdr:oneCellAnchor>
  <xdr:oneCellAnchor>
    <xdr:from>
      <xdr:col>1</xdr:col>
      <xdr:colOff>0</xdr:colOff>
      <xdr:row>119</xdr:row>
      <xdr:rowOff>0</xdr:rowOff>
    </xdr:from>
    <xdr:ext cx="11534400" cy="295275"/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SpPr/>
      </xdr:nvSpPr>
      <xdr:spPr>
        <a:xfrm>
          <a:off x="838200" y="269176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 en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Única Instancia por las Audiencias Provinciales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9525</xdr:colOff>
      <xdr:row>136</xdr:row>
      <xdr:rowOff>19050</xdr:rowOff>
    </xdr:from>
    <xdr:ext cx="11534400" cy="295275"/>
    <xdr:sp macro="" textlink="">
      <xdr:nvSpPr>
        <xdr:cNvPr id="16" name="15 Rectángulo redondeado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SpPr/>
      </xdr:nvSpPr>
      <xdr:spPr>
        <a:xfrm>
          <a:off x="847725" y="308229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terminación de los </a:t>
          </a: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Recursos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Apelación contra sentencias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9525</xdr:colOff>
      <xdr:row>161</xdr:row>
      <xdr:rowOff>38100</xdr:rowOff>
    </xdr:from>
    <xdr:ext cx="11534400" cy="295275"/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SpPr/>
      </xdr:nvSpPr>
      <xdr:spPr>
        <a:xfrm>
          <a:off x="847725" y="366617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oneCellAnchor>
  <xdr:oneCellAnchor>
    <xdr:from>
      <xdr:col>1</xdr:col>
      <xdr:colOff>57150</xdr:colOff>
      <xdr:row>172</xdr:row>
      <xdr:rowOff>47625</xdr:rowOff>
    </xdr:from>
    <xdr:ext cx="11534400" cy="295275"/>
    <xdr:sp macro="" textlink="">
      <xdr:nvSpPr>
        <xdr:cNvPr id="18" name="17 Rectángulo redondeado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SpPr/>
      </xdr:nvSpPr>
      <xdr:spPr>
        <a:xfrm>
          <a:off x="895350" y="394716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oneCellAnchor>
  <xdr:oneCellAnchor>
    <xdr:from>
      <xdr:col>1</xdr:col>
      <xdr:colOff>0</xdr:colOff>
      <xdr:row>186</xdr:row>
      <xdr:rowOff>57150</xdr:rowOff>
    </xdr:from>
    <xdr:ext cx="11534400" cy="313200"/>
    <xdr:sp macro="" textlink="">
      <xdr:nvSpPr>
        <xdr:cNvPr id="19" name="18 Rectángulo redondeado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SpPr/>
      </xdr:nvSpPr>
      <xdr:spPr>
        <a:xfrm>
          <a:off x="838200" y="4235767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 de Menores/Procesos de Violencia de Género                                </a:t>
          </a:r>
        </a:p>
      </xdr:txBody>
    </xdr:sp>
    <xdr:clientData/>
  </xdr:oneCellAnchor>
  <xdr:twoCellAnchor editAs="oneCell">
    <xdr:from>
      <xdr:col>1</xdr:col>
      <xdr:colOff>0</xdr:colOff>
      <xdr:row>189</xdr:row>
      <xdr:rowOff>0</xdr:rowOff>
    </xdr:from>
    <xdr:to>
      <xdr:col>10</xdr:col>
      <xdr:colOff>209175</xdr:colOff>
      <xdr:row>190</xdr:row>
      <xdr:rowOff>133350</xdr:rowOff>
    </xdr:to>
    <xdr:sp macro="" textlink="">
      <xdr:nvSpPr>
        <xdr:cNvPr id="20" name="19 Rectángulo redondeado">
          <a:extLst>
            <a:ext uri="{FF2B5EF4-FFF2-40B4-BE49-F238E27FC236}">
              <a16:creationId xmlns:a16="http://schemas.microsoft.com/office/drawing/2014/main" id="{00000000-0008-0000-0B00-000014000000}"/>
            </a:ext>
          </a:extLst>
        </xdr:cNvPr>
        <xdr:cNvSpPr/>
      </xdr:nvSpPr>
      <xdr:spPr>
        <a:xfrm>
          <a:off x="838200" y="422910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Delito de Menores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1</xdr:col>
      <xdr:colOff>19050</xdr:colOff>
      <xdr:row>201</xdr:row>
      <xdr:rowOff>47625</xdr:rowOff>
    </xdr:from>
    <xdr:ext cx="11534400" cy="295275"/>
    <xdr:sp macro="" textlink="">
      <xdr:nvSpPr>
        <xdr:cNvPr id="21" name="20 Rectángulo redondeado">
          <a:extLst>
            <a:ext uri="{FF2B5EF4-FFF2-40B4-BE49-F238E27FC236}">
              <a16:creationId xmlns:a16="http://schemas.microsoft.com/office/drawing/2014/main" id="{00000000-0008-0000-0B00-000015000000}"/>
            </a:ext>
          </a:extLst>
        </xdr:cNvPr>
        <xdr:cNvSpPr/>
      </xdr:nvSpPr>
      <xdr:spPr>
        <a:xfrm>
          <a:off x="857250" y="452913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por Delito </a:t>
          </a:r>
        </a:p>
      </xdr:txBody>
    </xdr:sp>
    <xdr:clientData/>
  </xdr:oneCellAnchor>
  <xdr:oneCellAnchor>
    <xdr:from>
      <xdr:col>0</xdr:col>
      <xdr:colOff>828675</xdr:colOff>
      <xdr:row>215</xdr:row>
      <xdr:rowOff>47625</xdr:rowOff>
    </xdr:from>
    <xdr:ext cx="11534400" cy="295275"/>
    <xdr:sp macro="" textlink="">
      <xdr:nvSpPr>
        <xdr:cNvPr id="22" name="21 Rectángulo redondeado">
          <a:extLst>
            <a:ext uri="{FF2B5EF4-FFF2-40B4-BE49-F238E27FC236}">
              <a16:creationId xmlns:a16="http://schemas.microsoft.com/office/drawing/2014/main" id="{00000000-0008-0000-0B00-000016000000}"/>
            </a:ext>
          </a:extLst>
        </xdr:cNvPr>
        <xdr:cNvSpPr/>
      </xdr:nvSpPr>
      <xdr:spPr>
        <a:xfrm>
          <a:off x="828675" y="485298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</a:t>
          </a:r>
        </a:p>
      </xdr:txBody>
    </xdr:sp>
    <xdr:clientData/>
  </xdr:oneCellAnchor>
  <xdr:oneCellAnchor>
    <xdr:from>
      <xdr:col>1</xdr:col>
      <xdr:colOff>28575</xdr:colOff>
      <xdr:row>150</xdr:row>
      <xdr:rowOff>142875</xdr:rowOff>
    </xdr:from>
    <xdr:ext cx="11534400" cy="342900"/>
    <xdr:sp macro="" textlink="">
      <xdr:nvSpPr>
        <xdr:cNvPr id="23" name="22 Rectángulo redondeado">
          <a:extLst>
            <a:ext uri="{FF2B5EF4-FFF2-40B4-BE49-F238E27FC236}">
              <a16:creationId xmlns:a16="http://schemas.microsoft.com/office/drawing/2014/main" id="{00000000-0008-0000-0B00-000017000000}"/>
            </a:ext>
          </a:extLst>
        </xdr:cNvPr>
        <xdr:cNvSpPr/>
      </xdr:nvSpPr>
      <xdr:spPr>
        <a:xfrm>
          <a:off x="866775" y="34585275"/>
          <a:ext cx="11534400" cy="3429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Apelaciones P.Delitos</a:t>
          </a:r>
        </a:p>
      </xdr:txBody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10</xdr:col>
      <xdr:colOff>209550</xdr:colOff>
      <xdr:row>3</xdr:row>
      <xdr:rowOff>38100</xdr:rowOff>
    </xdr:to>
    <xdr:sp macro="" textlink="">
      <xdr:nvSpPr>
        <xdr:cNvPr id="24" name="23 Rectángulo redondeado">
          <a:extLst>
            <a:ext uri="{FF2B5EF4-FFF2-40B4-BE49-F238E27FC236}">
              <a16:creationId xmlns:a16="http://schemas.microsoft.com/office/drawing/2014/main" id="{00000000-0008-0000-0B00-000018000000}"/>
            </a:ext>
          </a:extLst>
        </xdr:cNvPr>
        <xdr:cNvSpPr/>
      </xdr:nvSpPr>
      <xdr:spPr>
        <a:xfrm>
          <a:off x="838200" y="161925"/>
          <a:ext cx="11534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Extremadura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4</xdr:row>
      <xdr:rowOff>28574</xdr:rowOff>
    </xdr:from>
    <xdr:to>
      <xdr:col>10</xdr:col>
      <xdr:colOff>218699</xdr:colOff>
      <xdr:row>6</xdr:row>
      <xdr:rowOff>19050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847724" y="676274"/>
          <a:ext cx="11534400" cy="314326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sobre la Mujer    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419100</xdr:colOff>
      <xdr:row>1</xdr:row>
      <xdr:rowOff>47625</xdr:rowOff>
    </xdr:from>
    <xdr:to>
      <xdr:col>11</xdr:col>
      <xdr:colOff>257174</xdr:colOff>
      <xdr:row>4</xdr:row>
      <xdr:rowOff>104775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12582525" y="209550"/>
          <a:ext cx="723899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0</xdr:col>
      <xdr:colOff>828675</xdr:colOff>
      <xdr:row>7</xdr:row>
      <xdr:rowOff>104775</xdr:rowOff>
    </xdr:from>
    <xdr:to>
      <xdr:col>10</xdr:col>
      <xdr:colOff>199650</xdr:colOff>
      <xdr:row>9</xdr:row>
      <xdr:rowOff>76200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/>
      </xdr:nvSpPr>
      <xdr:spPr>
        <a:xfrm>
          <a:off x="828675" y="1238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Denuncias, Víctimas, Renuncias y sus Evoluciones</a:t>
          </a:r>
        </a:p>
      </xdr:txBody>
    </xdr:sp>
    <xdr:clientData/>
  </xdr:twoCellAnchor>
  <xdr:twoCellAnchor editAs="oneCell">
    <xdr:from>
      <xdr:col>1</xdr:col>
      <xdr:colOff>19048</xdr:colOff>
      <xdr:row>26</xdr:row>
      <xdr:rowOff>19050</xdr:rowOff>
    </xdr:from>
    <xdr:to>
      <xdr:col>10</xdr:col>
      <xdr:colOff>228223</xdr:colOff>
      <xdr:row>30</xdr:row>
      <xdr:rowOff>28575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/>
      </xdr:nvSpPr>
      <xdr:spPr>
        <a:xfrm>
          <a:off x="857248" y="6038850"/>
          <a:ext cx="11534400" cy="6572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38</xdr:row>
      <xdr:rowOff>9525</xdr:rowOff>
    </xdr:from>
    <xdr:to>
      <xdr:col>10</xdr:col>
      <xdr:colOff>209175</xdr:colOff>
      <xdr:row>39</xdr:row>
      <xdr:rowOff>142800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/>
      </xdr:nvSpPr>
      <xdr:spPr>
        <a:xfrm>
          <a:off x="838200" y="8696325"/>
          <a:ext cx="11534400" cy="2952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 de Terminación de los Procedimientos </a:t>
          </a:r>
        </a:p>
      </xdr:txBody>
    </xdr:sp>
    <xdr:clientData/>
  </xdr:twoCellAnchor>
  <xdr:twoCellAnchor editAs="oneCell">
    <xdr:from>
      <xdr:col>1</xdr:col>
      <xdr:colOff>19049</xdr:colOff>
      <xdr:row>52</xdr:row>
      <xdr:rowOff>0</xdr:rowOff>
    </xdr:from>
    <xdr:to>
      <xdr:col>10</xdr:col>
      <xdr:colOff>228224</xdr:colOff>
      <xdr:row>53</xdr:row>
      <xdr:rowOff>133350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/>
      </xdr:nvSpPr>
      <xdr:spPr>
        <a:xfrm>
          <a:off x="857249" y="120205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38100</xdr:colOff>
      <xdr:row>63</xdr:row>
      <xdr:rowOff>133350</xdr:rowOff>
    </xdr:from>
    <xdr:to>
      <xdr:col>10</xdr:col>
      <xdr:colOff>247275</xdr:colOff>
      <xdr:row>65</xdr:row>
      <xdr:rowOff>76200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/>
      </xdr:nvSpPr>
      <xdr:spPr>
        <a:xfrm>
          <a:off x="876300" y="148304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Penales Ingresados directamente por tipo de procesos</a:t>
          </a:r>
        </a:p>
      </xdr:txBody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10</xdr:col>
      <xdr:colOff>209175</xdr:colOff>
      <xdr:row>79</xdr:row>
      <xdr:rowOff>151275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/>
      </xdr:nvSpPr>
      <xdr:spPr>
        <a:xfrm>
          <a:off x="838200" y="176974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Penal/Procesos de Violencia de Género                                </a:t>
          </a:r>
        </a:p>
      </xdr:txBody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10</xdr:col>
      <xdr:colOff>209175</xdr:colOff>
      <xdr:row>83</xdr:row>
      <xdr:rowOff>133350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/>
      </xdr:nvSpPr>
      <xdr:spPr>
        <a:xfrm>
          <a:off x="838200" y="183451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Formas de Terminación de los Procedimientos</a:t>
          </a:r>
        </a:p>
      </xdr:txBody>
    </xdr:sp>
    <xdr:clientData/>
  </xdr:twoCellAnchor>
  <xdr:twoCellAnchor editAs="oneCell">
    <xdr:from>
      <xdr:col>0</xdr:col>
      <xdr:colOff>819150</xdr:colOff>
      <xdr:row>94</xdr:row>
      <xdr:rowOff>19050</xdr:rowOff>
    </xdr:from>
    <xdr:to>
      <xdr:col>10</xdr:col>
      <xdr:colOff>190125</xdr:colOff>
      <xdr:row>95</xdr:row>
      <xdr:rowOff>152400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/>
      </xdr:nvSpPr>
      <xdr:spPr>
        <a:xfrm>
          <a:off x="819150" y="220503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47625</xdr:colOff>
      <xdr:row>106</xdr:row>
      <xdr:rowOff>66675</xdr:rowOff>
    </xdr:from>
    <xdr:to>
      <xdr:col>10</xdr:col>
      <xdr:colOff>256800</xdr:colOff>
      <xdr:row>108</xdr:row>
      <xdr:rowOff>38100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SpPr/>
      </xdr:nvSpPr>
      <xdr:spPr>
        <a:xfrm>
          <a:off x="885825" y="249364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twoCellAnchor>
  <xdr:oneCellAnchor>
    <xdr:from>
      <xdr:col>1</xdr:col>
      <xdr:colOff>0</xdr:colOff>
      <xdr:row>115</xdr:row>
      <xdr:rowOff>0</xdr:rowOff>
    </xdr:from>
    <xdr:ext cx="11534400" cy="313200"/>
    <xdr:sp macro="" textlink="">
      <xdr:nvSpPr>
        <xdr:cNvPr id="13" name="12 Rectángulo redondeado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SpPr/>
      </xdr:nvSpPr>
      <xdr:spPr>
        <a:xfrm>
          <a:off x="838200" y="262699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 Provincial/Procesos de Violencia de Género                                 </a:t>
          </a:r>
        </a:p>
      </xdr:txBody>
    </xdr:sp>
    <xdr:clientData/>
  </xdr:oneCellAnchor>
  <xdr:oneCellAnchor>
    <xdr:from>
      <xdr:col>1</xdr:col>
      <xdr:colOff>0</xdr:colOff>
      <xdr:row>119</xdr:row>
      <xdr:rowOff>0</xdr:rowOff>
    </xdr:from>
    <xdr:ext cx="11534400" cy="295275"/>
    <xdr:sp macro="" textlink="">
      <xdr:nvSpPr>
        <xdr:cNvPr id="14" name="13 Rectángulo redondeado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SpPr/>
      </xdr:nvSpPr>
      <xdr:spPr>
        <a:xfrm>
          <a:off x="838200" y="269176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 en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Única Instancia por las Audiencias Provinciales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0</xdr:colOff>
      <xdr:row>136</xdr:row>
      <xdr:rowOff>9525</xdr:rowOff>
    </xdr:from>
    <xdr:ext cx="11534400" cy="295275"/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SpPr/>
      </xdr:nvSpPr>
      <xdr:spPr>
        <a:xfrm>
          <a:off x="838200" y="308133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terminación de los </a:t>
          </a: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Recursos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Apelación contra sentencias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19050</xdr:colOff>
      <xdr:row>161</xdr:row>
      <xdr:rowOff>47625</xdr:rowOff>
    </xdr:from>
    <xdr:ext cx="11534400" cy="295275"/>
    <xdr:sp macro="" textlink="">
      <xdr:nvSpPr>
        <xdr:cNvPr id="16" name="15 Rectángulo redondeado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SpPr/>
      </xdr:nvSpPr>
      <xdr:spPr>
        <a:xfrm>
          <a:off x="857250" y="36671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oneCellAnchor>
  <xdr:oneCellAnchor>
    <xdr:from>
      <xdr:col>1</xdr:col>
      <xdr:colOff>0</xdr:colOff>
      <xdr:row>172</xdr:row>
      <xdr:rowOff>9525</xdr:rowOff>
    </xdr:from>
    <xdr:ext cx="11534400" cy="295275"/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SpPr/>
      </xdr:nvSpPr>
      <xdr:spPr>
        <a:xfrm>
          <a:off x="838200" y="394335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oneCellAnchor>
  <xdr:oneCellAnchor>
    <xdr:from>
      <xdr:col>1</xdr:col>
      <xdr:colOff>0</xdr:colOff>
      <xdr:row>185</xdr:row>
      <xdr:rowOff>133350</xdr:rowOff>
    </xdr:from>
    <xdr:ext cx="11534400" cy="313200"/>
    <xdr:sp macro="" textlink="">
      <xdr:nvSpPr>
        <xdr:cNvPr id="18" name="17 Rectángulo redondeado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SpPr/>
      </xdr:nvSpPr>
      <xdr:spPr>
        <a:xfrm>
          <a:off x="838200" y="422719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 de Menores/Procesos de Violencia de Género                                 </a:t>
          </a:r>
        </a:p>
      </xdr:txBody>
    </xdr:sp>
    <xdr:clientData/>
  </xdr:oneCellAnchor>
  <xdr:twoCellAnchor editAs="oneCell">
    <xdr:from>
      <xdr:col>1</xdr:col>
      <xdr:colOff>0</xdr:colOff>
      <xdr:row>189</xdr:row>
      <xdr:rowOff>0</xdr:rowOff>
    </xdr:from>
    <xdr:to>
      <xdr:col>10</xdr:col>
      <xdr:colOff>209175</xdr:colOff>
      <xdr:row>190</xdr:row>
      <xdr:rowOff>133350</xdr:rowOff>
    </xdr:to>
    <xdr:sp macro="" textlink="">
      <xdr:nvSpPr>
        <xdr:cNvPr id="19" name="18 Rectángulo redondeado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SpPr/>
      </xdr:nvSpPr>
      <xdr:spPr>
        <a:xfrm>
          <a:off x="838200" y="422910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Delito de Menores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1</xdr:col>
      <xdr:colOff>9525</xdr:colOff>
      <xdr:row>201</xdr:row>
      <xdr:rowOff>66675</xdr:rowOff>
    </xdr:from>
    <xdr:ext cx="11534400" cy="295275"/>
    <xdr:sp macro="" textlink="">
      <xdr:nvSpPr>
        <xdr:cNvPr id="20" name="19 Rectángulo redondeado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SpPr/>
      </xdr:nvSpPr>
      <xdr:spPr>
        <a:xfrm>
          <a:off x="847725" y="453104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por Delito </a:t>
          </a:r>
        </a:p>
      </xdr:txBody>
    </xdr:sp>
    <xdr:clientData/>
  </xdr:oneCellAnchor>
  <xdr:oneCellAnchor>
    <xdr:from>
      <xdr:col>0</xdr:col>
      <xdr:colOff>828675</xdr:colOff>
      <xdr:row>215</xdr:row>
      <xdr:rowOff>0</xdr:rowOff>
    </xdr:from>
    <xdr:ext cx="11534400" cy="295275"/>
    <xdr:sp macro="" textlink="">
      <xdr:nvSpPr>
        <xdr:cNvPr id="21" name="20 Rectángulo redondeado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SpPr/>
      </xdr:nvSpPr>
      <xdr:spPr>
        <a:xfrm>
          <a:off x="828675" y="48482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</a:t>
          </a:r>
        </a:p>
      </xdr:txBody>
    </xdr:sp>
    <xdr:clientData/>
  </xdr:oneCellAnchor>
  <xdr:oneCellAnchor>
    <xdr:from>
      <xdr:col>1</xdr:col>
      <xdr:colOff>9525</xdr:colOff>
      <xdr:row>150</xdr:row>
      <xdr:rowOff>142875</xdr:rowOff>
    </xdr:from>
    <xdr:ext cx="11534400" cy="342900"/>
    <xdr:sp macro="" textlink="">
      <xdr:nvSpPr>
        <xdr:cNvPr id="22" name="21 Rectángulo redondeado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SpPr/>
      </xdr:nvSpPr>
      <xdr:spPr>
        <a:xfrm>
          <a:off x="847725" y="34585275"/>
          <a:ext cx="11534400" cy="3429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Apelaciones P.Delitos</a:t>
          </a:r>
        </a:p>
      </xdr:txBody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10</xdr:col>
      <xdr:colOff>209550</xdr:colOff>
      <xdr:row>3</xdr:row>
      <xdr:rowOff>38100</xdr:rowOff>
    </xdr:to>
    <xdr:sp macro="" textlink="">
      <xdr:nvSpPr>
        <xdr:cNvPr id="23" name="22 Rectángulo redondeado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SpPr/>
      </xdr:nvSpPr>
      <xdr:spPr>
        <a:xfrm>
          <a:off x="838200" y="161925"/>
          <a:ext cx="11534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Galicia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4</xdr:row>
      <xdr:rowOff>28574</xdr:rowOff>
    </xdr:from>
    <xdr:to>
      <xdr:col>10</xdr:col>
      <xdr:colOff>218699</xdr:colOff>
      <xdr:row>6</xdr:row>
      <xdr:rowOff>19050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847724" y="676274"/>
          <a:ext cx="11534400" cy="314326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sobre la Mujer    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419100</xdr:colOff>
      <xdr:row>1</xdr:row>
      <xdr:rowOff>47625</xdr:rowOff>
    </xdr:from>
    <xdr:to>
      <xdr:col>11</xdr:col>
      <xdr:colOff>257174</xdr:colOff>
      <xdr:row>4</xdr:row>
      <xdr:rowOff>104775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>
          <a:off x="12582525" y="209550"/>
          <a:ext cx="723899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0</xdr:col>
      <xdr:colOff>828675</xdr:colOff>
      <xdr:row>7</xdr:row>
      <xdr:rowOff>104775</xdr:rowOff>
    </xdr:from>
    <xdr:to>
      <xdr:col>10</xdr:col>
      <xdr:colOff>199650</xdr:colOff>
      <xdr:row>9</xdr:row>
      <xdr:rowOff>76200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/>
      </xdr:nvSpPr>
      <xdr:spPr>
        <a:xfrm>
          <a:off x="828675" y="1238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Denuncias, Víctimas, Renuncias y sus Evoluciones</a:t>
          </a:r>
        </a:p>
      </xdr:txBody>
    </xdr:sp>
    <xdr:clientData/>
  </xdr:twoCellAnchor>
  <xdr:twoCellAnchor editAs="oneCell">
    <xdr:from>
      <xdr:col>1</xdr:col>
      <xdr:colOff>85723</xdr:colOff>
      <xdr:row>26</xdr:row>
      <xdr:rowOff>0</xdr:rowOff>
    </xdr:from>
    <xdr:to>
      <xdr:col>10</xdr:col>
      <xdr:colOff>294898</xdr:colOff>
      <xdr:row>30</xdr:row>
      <xdr:rowOff>9525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/>
      </xdr:nvSpPr>
      <xdr:spPr>
        <a:xfrm>
          <a:off x="923923" y="6019800"/>
          <a:ext cx="11534400" cy="6572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38</xdr:row>
      <xdr:rowOff>66675</xdr:rowOff>
    </xdr:from>
    <xdr:to>
      <xdr:col>10</xdr:col>
      <xdr:colOff>209175</xdr:colOff>
      <xdr:row>40</xdr:row>
      <xdr:rowOff>38025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SpPr/>
      </xdr:nvSpPr>
      <xdr:spPr>
        <a:xfrm>
          <a:off x="838200" y="8753475"/>
          <a:ext cx="11534400" cy="2952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 de Terminación de los Procedimientos </a:t>
          </a:r>
        </a:p>
      </xdr:txBody>
    </xdr:sp>
    <xdr:clientData/>
  </xdr:twoCellAnchor>
  <xdr:twoCellAnchor editAs="oneCell">
    <xdr:from>
      <xdr:col>1</xdr:col>
      <xdr:colOff>57149</xdr:colOff>
      <xdr:row>52</xdr:row>
      <xdr:rowOff>9525</xdr:rowOff>
    </xdr:from>
    <xdr:to>
      <xdr:col>10</xdr:col>
      <xdr:colOff>266324</xdr:colOff>
      <xdr:row>53</xdr:row>
      <xdr:rowOff>142875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SpPr/>
      </xdr:nvSpPr>
      <xdr:spPr>
        <a:xfrm>
          <a:off x="895349" y="120300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28575</xdr:colOff>
      <xdr:row>63</xdr:row>
      <xdr:rowOff>114300</xdr:rowOff>
    </xdr:from>
    <xdr:to>
      <xdr:col>10</xdr:col>
      <xdr:colOff>237750</xdr:colOff>
      <xdr:row>65</xdr:row>
      <xdr:rowOff>57150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SpPr/>
      </xdr:nvSpPr>
      <xdr:spPr>
        <a:xfrm>
          <a:off x="866775" y="148113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Penales Ingresados directamente por tipo de procesos</a:t>
          </a:r>
        </a:p>
      </xdr:txBody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10</xdr:col>
      <xdr:colOff>209175</xdr:colOff>
      <xdr:row>79</xdr:row>
      <xdr:rowOff>151275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SpPr/>
      </xdr:nvSpPr>
      <xdr:spPr>
        <a:xfrm>
          <a:off x="838200" y="1787842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Penal/Procesos de Violencia de Género                                </a:t>
          </a:r>
        </a:p>
      </xdr:txBody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10</xdr:col>
      <xdr:colOff>209175</xdr:colOff>
      <xdr:row>83</xdr:row>
      <xdr:rowOff>133350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SpPr/>
      </xdr:nvSpPr>
      <xdr:spPr>
        <a:xfrm>
          <a:off x="838200" y="185261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Formas de Terminación de los Procedimientos</a:t>
          </a:r>
        </a:p>
      </xdr:txBody>
    </xdr:sp>
    <xdr:clientData/>
  </xdr:twoCellAnchor>
  <xdr:twoCellAnchor editAs="oneCell">
    <xdr:from>
      <xdr:col>1</xdr:col>
      <xdr:colOff>19050</xdr:colOff>
      <xdr:row>94</xdr:row>
      <xdr:rowOff>57150</xdr:rowOff>
    </xdr:from>
    <xdr:to>
      <xdr:col>10</xdr:col>
      <xdr:colOff>228225</xdr:colOff>
      <xdr:row>96</xdr:row>
      <xdr:rowOff>28575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SpPr/>
      </xdr:nvSpPr>
      <xdr:spPr>
        <a:xfrm>
          <a:off x="857250" y="220884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38100</xdr:colOff>
      <xdr:row>106</xdr:row>
      <xdr:rowOff>28575</xdr:rowOff>
    </xdr:from>
    <xdr:to>
      <xdr:col>10</xdr:col>
      <xdr:colOff>247275</xdr:colOff>
      <xdr:row>108</xdr:row>
      <xdr:rowOff>0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SpPr/>
      </xdr:nvSpPr>
      <xdr:spPr>
        <a:xfrm>
          <a:off x="876300" y="248983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twoCellAnchor>
  <xdr:oneCellAnchor>
    <xdr:from>
      <xdr:col>1</xdr:col>
      <xdr:colOff>0</xdr:colOff>
      <xdr:row>115</xdr:row>
      <xdr:rowOff>0</xdr:rowOff>
    </xdr:from>
    <xdr:ext cx="11534400" cy="313200"/>
    <xdr:sp macro="" textlink="">
      <xdr:nvSpPr>
        <xdr:cNvPr id="13" name="12 Rectángulo redondeado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SpPr/>
      </xdr:nvSpPr>
      <xdr:spPr>
        <a:xfrm>
          <a:off x="838200" y="2645092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 Provincial/Procesos de Violencia de Género                                 </a:t>
          </a:r>
        </a:p>
      </xdr:txBody>
    </xdr:sp>
    <xdr:clientData/>
  </xdr:oneCellAnchor>
  <xdr:oneCellAnchor>
    <xdr:from>
      <xdr:col>1</xdr:col>
      <xdr:colOff>0</xdr:colOff>
      <xdr:row>119</xdr:row>
      <xdr:rowOff>0</xdr:rowOff>
    </xdr:from>
    <xdr:ext cx="11534400" cy="295275"/>
    <xdr:sp macro="" textlink="">
      <xdr:nvSpPr>
        <xdr:cNvPr id="14" name="13 Rectángulo redondeado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SpPr/>
      </xdr:nvSpPr>
      <xdr:spPr>
        <a:xfrm>
          <a:off x="838200" y="270986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 en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Única Instancia por las Audiencias Provinciales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0</xdr:col>
      <xdr:colOff>819150</xdr:colOff>
      <xdr:row>136</xdr:row>
      <xdr:rowOff>57150</xdr:rowOff>
    </xdr:from>
    <xdr:ext cx="11534400" cy="295275"/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SpPr/>
      </xdr:nvSpPr>
      <xdr:spPr>
        <a:xfrm>
          <a:off x="819150" y="308610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terminación de los </a:t>
          </a: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Recursos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Apelación contra sentencias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28575</xdr:colOff>
      <xdr:row>160</xdr:row>
      <xdr:rowOff>152400</xdr:rowOff>
    </xdr:from>
    <xdr:ext cx="11534400" cy="295275"/>
    <xdr:sp macro="" textlink="">
      <xdr:nvSpPr>
        <xdr:cNvPr id="16" name="15 Rectángulo redondeado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SpPr/>
      </xdr:nvSpPr>
      <xdr:spPr>
        <a:xfrm>
          <a:off x="866775" y="365950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oneCellAnchor>
  <xdr:oneCellAnchor>
    <xdr:from>
      <xdr:col>1</xdr:col>
      <xdr:colOff>19050</xdr:colOff>
      <xdr:row>171</xdr:row>
      <xdr:rowOff>228600</xdr:rowOff>
    </xdr:from>
    <xdr:ext cx="11534400" cy="295275"/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SpPr/>
      </xdr:nvSpPr>
      <xdr:spPr>
        <a:xfrm>
          <a:off x="857250" y="394049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oneCellAnchor>
  <xdr:oneCellAnchor>
    <xdr:from>
      <xdr:col>0</xdr:col>
      <xdr:colOff>819150</xdr:colOff>
      <xdr:row>186</xdr:row>
      <xdr:rowOff>38100</xdr:rowOff>
    </xdr:from>
    <xdr:ext cx="11534400" cy="313200"/>
    <xdr:sp macro="" textlink="">
      <xdr:nvSpPr>
        <xdr:cNvPr id="18" name="17 Rectángulo redondeado">
          <a:extLst>
            <a:ext uri="{FF2B5EF4-FFF2-40B4-BE49-F238E27FC236}">
              <a16:creationId xmlns:a16="http://schemas.microsoft.com/office/drawing/2014/main" id="{00000000-0008-0000-0D00-000012000000}"/>
            </a:ext>
          </a:extLst>
        </xdr:cNvPr>
        <xdr:cNvSpPr/>
      </xdr:nvSpPr>
      <xdr:spPr>
        <a:xfrm>
          <a:off x="819150" y="4233862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 de Menores/Procesos de Violencia de Género                                 </a:t>
          </a:r>
        </a:p>
      </xdr:txBody>
    </xdr:sp>
    <xdr:clientData/>
  </xdr:oneCellAnchor>
  <xdr:twoCellAnchor editAs="oneCell">
    <xdr:from>
      <xdr:col>1</xdr:col>
      <xdr:colOff>0</xdr:colOff>
      <xdr:row>189</xdr:row>
      <xdr:rowOff>0</xdr:rowOff>
    </xdr:from>
    <xdr:to>
      <xdr:col>10</xdr:col>
      <xdr:colOff>209175</xdr:colOff>
      <xdr:row>190</xdr:row>
      <xdr:rowOff>133350</xdr:rowOff>
    </xdr:to>
    <xdr:sp macro="" textlink="">
      <xdr:nvSpPr>
        <xdr:cNvPr id="19" name="18 Rectángulo redondeado">
          <a:extLst>
            <a:ext uri="{FF2B5EF4-FFF2-40B4-BE49-F238E27FC236}">
              <a16:creationId xmlns:a16="http://schemas.microsoft.com/office/drawing/2014/main" id="{00000000-0008-0000-0D00-000013000000}"/>
            </a:ext>
          </a:extLst>
        </xdr:cNvPr>
        <xdr:cNvSpPr/>
      </xdr:nvSpPr>
      <xdr:spPr>
        <a:xfrm>
          <a:off x="838200" y="424719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Delito de Menores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1</xdr:col>
      <xdr:colOff>38100</xdr:colOff>
      <xdr:row>200</xdr:row>
      <xdr:rowOff>152400</xdr:rowOff>
    </xdr:from>
    <xdr:ext cx="11534400" cy="295275"/>
    <xdr:sp macro="" textlink="">
      <xdr:nvSpPr>
        <xdr:cNvPr id="20" name="19 Rectángulo redondeado">
          <a:extLst>
            <a:ext uri="{FF2B5EF4-FFF2-40B4-BE49-F238E27FC236}">
              <a16:creationId xmlns:a16="http://schemas.microsoft.com/office/drawing/2014/main" id="{00000000-0008-0000-0D00-000014000000}"/>
            </a:ext>
          </a:extLst>
        </xdr:cNvPr>
        <xdr:cNvSpPr/>
      </xdr:nvSpPr>
      <xdr:spPr>
        <a:xfrm>
          <a:off x="876300" y="452151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por Delito </a:t>
          </a:r>
        </a:p>
      </xdr:txBody>
    </xdr:sp>
    <xdr:clientData/>
  </xdr:oneCellAnchor>
  <xdr:oneCellAnchor>
    <xdr:from>
      <xdr:col>1</xdr:col>
      <xdr:colOff>47625</xdr:colOff>
      <xdr:row>215</xdr:row>
      <xdr:rowOff>0</xdr:rowOff>
    </xdr:from>
    <xdr:ext cx="11534400" cy="295275"/>
    <xdr:sp macro="" textlink="">
      <xdr:nvSpPr>
        <xdr:cNvPr id="21" name="20 Rectángulo redondeado">
          <a:extLst>
            <a:ext uri="{FF2B5EF4-FFF2-40B4-BE49-F238E27FC236}">
              <a16:creationId xmlns:a16="http://schemas.microsoft.com/office/drawing/2014/main" id="{00000000-0008-0000-0D00-000015000000}"/>
            </a:ext>
          </a:extLst>
        </xdr:cNvPr>
        <xdr:cNvSpPr/>
      </xdr:nvSpPr>
      <xdr:spPr>
        <a:xfrm>
          <a:off x="885825" y="48482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</a:t>
          </a:r>
        </a:p>
      </xdr:txBody>
    </xdr:sp>
    <xdr:clientData/>
  </xdr:oneCellAnchor>
  <xdr:oneCellAnchor>
    <xdr:from>
      <xdr:col>1</xdr:col>
      <xdr:colOff>0</xdr:colOff>
      <xdr:row>151</xdr:row>
      <xdr:rowOff>38100</xdr:rowOff>
    </xdr:from>
    <xdr:ext cx="11534400" cy="342900"/>
    <xdr:sp macro="" textlink="">
      <xdr:nvSpPr>
        <xdr:cNvPr id="22" name="21 Rectángulo redondeado">
          <a:extLst>
            <a:ext uri="{FF2B5EF4-FFF2-40B4-BE49-F238E27FC236}">
              <a16:creationId xmlns:a16="http://schemas.microsoft.com/office/drawing/2014/main" id="{00000000-0008-0000-0D00-000016000000}"/>
            </a:ext>
          </a:extLst>
        </xdr:cNvPr>
        <xdr:cNvSpPr/>
      </xdr:nvSpPr>
      <xdr:spPr>
        <a:xfrm>
          <a:off x="838200" y="34661475"/>
          <a:ext cx="11534400" cy="3429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Apelaciones P.Delitos</a:t>
          </a:r>
        </a:p>
      </xdr:txBody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10</xdr:col>
      <xdr:colOff>209550</xdr:colOff>
      <xdr:row>3</xdr:row>
      <xdr:rowOff>38100</xdr:rowOff>
    </xdr:to>
    <xdr:sp macro="" textlink="">
      <xdr:nvSpPr>
        <xdr:cNvPr id="23" name="22 Rectángulo redondeado">
          <a:extLst>
            <a:ext uri="{FF2B5EF4-FFF2-40B4-BE49-F238E27FC236}">
              <a16:creationId xmlns:a16="http://schemas.microsoft.com/office/drawing/2014/main" id="{00000000-0008-0000-0D00-000017000000}"/>
            </a:ext>
          </a:extLst>
        </xdr:cNvPr>
        <xdr:cNvSpPr/>
      </xdr:nvSpPr>
      <xdr:spPr>
        <a:xfrm>
          <a:off x="838200" y="161925"/>
          <a:ext cx="11534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Comunidad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Madrid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4</xdr:row>
      <xdr:rowOff>28574</xdr:rowOff>
    </xdr:from>
    <xdr:to>
      <xdr:col>10</xdr:col>
      <xdr:colOff>218699</xdr:colOff>
      <xdr:row>6</xdr:row>
      <xdr:rowOff>19050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847724" y="676274"/>
          <a:ext cx="11534400" cy="314326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sobre la Mujer    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419100</xdr:colOff>
      <xdr:row>1</xdr:row>
      <xdr:rowOff>47625</xdr:rowOff>
    </xdr:from>
    <xdr:to>
      <xdr:col>11</xdr:col>
      <xdr:colOff>257174</xdr:colOff>
      <xdr:row>4</xdr:row>
      <xdr:rowOff>104775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/>
      </xdr:nvSpPr>
      <xdr:spPr>
        <a:xfrm>
          <a:off x="12582525" y="209550"/>
          <a:ext cx="723899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0</xdr:col>
      <xdr:colOff>828675</xdr:colOff>
      <xdr:row>7</xdr:row>
      <xdr:rowOff>104775</xdr:rowOff>
    </xdr:from>
    <xdr:to>
      <xdr:col>10</xdr:col>
      <xdr:colOff>199650</xdr:colOff>
      <xdr:row>9</xdr:row>
      <xdr:rowOff>76200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/>
      </xdr:nvSpPr>
      <xdr:spPr>
        <a:xfrm>
          <a:off x="828675" y="1238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Denuncias, Víctimas, Renuncias y sus Evoluciones</a:t>
          </a:r>
        </a:p>
      </xdr:txBody>
    </xdr:sp>
    <xdr:clientData/>
  </xdr:twoCellAnchor>
  <xdr:twoCellAnchor editAs="oneCell">
    <xdr:from>
      <xdr:col>1</xdr:col>
      <xdr:colOff>9523</xdr:colOff>
      <xdr:row>26</xdr:row>
      <xdr:rowOff>66675</xdr:rowOff>
    </xdr:from>
    <xdr:to>
      <xdr:col>10</xdr:col>
      <xdr:colOff>218698</xdr:colOff>
      <xdr:row>30</xdr:row>
      <xdr:rowOff>76200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/>
      </xdr:nvSpPr>
      <xdr:spPr>
        <a:xfrm>
          <a:off x="847723" y="6086475"/>
          <a:ext cx="11534400" cy="6572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28575</xdr:colOff>
      <xdr:row>38</xdr:row>
      <xdr:rowOff>19050</xdr:rowOff>
    </xdr:from>
    <xdr:to>
      <xdr:col>10</xdr:col>
      <xdr:colOff>237750</xdr:colOff>
      <xdr:row>39</xdr:row>
      <xdr:rowOff>152325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SpPr/>
      </xdr:nvSpPr>
      <xdr:spPr>
        <a:xfrm>
          <a:off x="866775" y="8705850"/>
          <a:ext cx="11534400" cy="2952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 de Terminación de los Procedimientos </a:t>
          </a:r>
        </a:p>
      </xdr:txBody>
    </xdr:sp>
    <xdr:clientData/>
  </xdr:twoCellAnchor>
  <xdr:twoCellAnchor editAs="oneCell">
    <xdr:from>
      <xdr:col>0</xdr:col>
      <xdr:colOff>828674</xdr:colOff>
      <xdr:row>51</xdr:row>
      <xdr:rowOff>142875</xdr:rowOff>
    </xdr:from>
    <xdr:to>
      <xdr:col>10</xdr:col>
      <xdr:colOff>199649</xdr:colOff>
      <xdr:row>53</xdr:row>
      <xdr:rowOff>114300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SpPr/>
      </xdr:nvSpPr>
      <xdr:spPr>
        <a:xfrm>
          <a:off x="828674" y="120015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0</xdr:col>
      <xdr:colOff>819150</xdr:colOff>
      <xdr:row>64</xdr:row>
      <xdr:rowOff>85725</xdr:rowOff>
    </xdr:from>
    <xdr:to>
      <xdr:col>10</xdr:col>
      <xdr:colOff>190125</xdr:colOff>
      <xdr:row>66</xdr:row>
      <xdr:rowOff>57150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SpPr/>
      </xdr:nvSpPr>
      <xdr:spPr>
        <a:xfrm>
          <a:off x="819150" y="149733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Penales Ingresados directamente por tipo de procesos</a:t>
          </a:r>
        </a:p>
      </xdr:txBody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10</xdr:col>
      <xdr:colOff>209175</xdr:colOff>
      <xdr:row>79</xdr:row>
      <xdr:rowOff>151275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SpPr/>
      </xdr:nvSpPr>
      <xdr:spPr>
        <a:xfrm>
          <a:off x="838200" y="1787842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Penal/Procesos de Violencia de Género                                </a:t>
          </a:r>
        </a:p>
      </xdr:txBody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10</xdr:col>
      <xdr:colOff>209175</xdr:colOff>
      <xdr:row>83</xdr:row>
      <xdr:rowOff>133350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SpPr/>
      </xdr:nvSpPr>
      <xdr:spPr>
        <a:xfrm>
          <a:off x="838200" y="185261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Formas de Terminación de los Procedimientos</a:t>
          </a:r>
        </a:p>
      </xdr:txBody>
    </xdr:sp>
    <xdr:clientData/>
  </xdr:twoCellAnchor>
  <xdr:twoCellAnchor editAs="oneCell">
    <xdr:from>
      <xdr:col>1</xdr:col>
      <xdr:colOff>0</xdr:colOff>
      <xdr:row>94</xdr:row>
      <xdr:rowOff>47625</xdr:rowOff>
    </xdr:from>
    <xdr:to>
      <xdr:col>10</xdr:col>
      <xdr:colOff>209175</xdr:colOff>
      <xdr:row>96</xdr:row>
      <xdr:rowOff>19050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SpPr/>
      </xdr:nvSpPr>
      <xdr:spPr>
        <a:xfrm>
          <a:off x="838200" y="220789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0</xdr:col>
      <xdr:colOff>819150</xdr:colOff>
      <xdr:row>106</xdr:row>
      <xdr:rowOff>66675</xdr:rowOff>
    </xdr:from>
    <xdr:to>
      <xdr:col>10</xdr:col>
      <xdr:colOff>190125</xdr:colOff>
      <xdr:row>108</xdr:row>
      <xdr:rowOff>38100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SpPr/>
      </xdr:nvSpPr>
      <xdr:spPr>
        <a:xfrm>
          <a:off x="819150" y="249364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twoCellAnchor>
  <xdr:oneCellAnchor>
    <xdr:from>
      <xdr:col>1</xdr:col>
      <xdr:colOff>0</xdr:colOff>
      <xdr:row>115</xdr:row>
      <xdr:rowOff>0</xdr:rowOff>
    </xdr:from>
    <xdr:ext cx="11534400" cy="313200"/>
    <xdr:sp macro="" textlink="">
      <xdr:nvSpPr>
        <xdr:cNvPr id="13" name="12 Rectángulo redondeado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SpPr/>
      </xdr:nvSpPr>
      <xdr:spPr>
        <a:xfrm>
          <a:off x="838200" y="2645092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 Provincial/Procesos de Violencia de Género                                 </a:t>
          </a:r>
        </a:p>
      </xdr:txBody>
    </xdr:sp>
    <xdr:clientData/>
  </xdr:oneCellAnchor>
  <xdr:oneCellAnchor>
    <xdr:from>
      <xdr:col>1</xdr:col>
      <xdr:colOff>0</xdr:colOff>
      <xdr:row>119</xdr:row>
      <xdr:rowOff>0</xdr:rowOff>
    </xdr:from>
    <xdr:ext cx="11534400" cy="295275"/>
    <xdr:sp macro="" textlink="">
      <xdr:nvSpPr>
        <xdr:cNvPr id="14" name="13 Rectángulo redondeado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SpPr/>
      </xdr:nvSpPr>
      <xdr:spPr>
        <a:xfrm>
          <a:off x="838200" y="270986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 en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Única Instancia por las Audiencias Provinciales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9525</xdr:colOff>
      <xdr:row>136</xdr:row>
      <xdr:rowOff>9525</xdr:rowOff>
    </xdr:from>
    <xdr:ext cx="11534400" cy="295275"/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SpPr/>
      </xdr:nvSpPr>
      <xdr:spPr>
        <a:xfrm>
          <a:off x="847725" y="308133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terminación de los </a:t>
          </a: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Recursos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Apelación contra sentencias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38100</xdr:colOff>
      <xdr:row>161</xdr:row>
      <xdr:rowOff>28575</xdr:rowOff>
    </xdr:from>
    <xdr:ext cx="11534400" cy="295275"/>
    <xdr:sp macro="" textlink="">
      <xdr:nvSpPr>
        <xdr:cNvPr id="16" name="15 Rectángulo redondeado">
          <a:extLst>
            <a:ext uri="{FF2B5EF4-FFF2-40B4-BE49-F238E27FC236}">
              <a16:creationId xmlns:a16="http://schemas.microsoft.com/office/drawing/2014/main" id="{00000000-0008-0000-0E00-000010000000}"/>
            </a:ext>
          </a:extLst>
        </xdr:cNvPr>
        <xdr:cNvSpPr/>
      </xdr:nvSpPr>
      <xdr:spPr>
        <a:xfrm>
          <a:off x="876300" y="366522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oneCellAnchor>
  <xdr:oneCellAnchor>
    <xdr:from>
      <xdr:col>1</xdr:col>
      <xdr:colOff>0</xdr:colOff>
      <xdr:row>172</xdr:row>
      <xdr:rowOff>19050</xdr:rowOff>
    </xdr:from>
    <xdr:ext cx="11534400" cy="295275"/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E00-000011000000}"/>
            </a:ext>
          </a:extLst>
        </xdr:cNvPr>
        <xdr:cNvSpPr/>
      </xdr:nvSpPr>
      <xdr:spPr>
        <a:xfrm>
          <a:off x="838200" y="394430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oneCellAnchor>
  <xdr:oneCellAnchor>
    <xdr:from>
      <xdr:col>1</xdr:col>
      <xdr:colOff>0</xdr:colOff>
      <xdr:row>186</xdr:row>
      <xdr:rowOff>85725</xdr:rowOff>
    </xdr:from>
    <xdr:ext cx="11534400" cy="313200"/>
    <xdr:sp macro="" textlink="">
      <xdr:nvSpPr>
        <xdr:cNvPr id="18" name="17 Rectángulo redondeado">
          <a:extLst>
            <a:ext uri="{FF2B5EF4-FFF2-40B4-BE49-F238E27FC236}">
              <a16:creationId xmlns:a16="http://schemas.microsoft.com/office/drawing/2014/main" id="{00000000-0008-0000-0E00-000012000000}"/>
            </a:ext>
          </a:extLst>
        </xdr:cNvPr>
        <xdr:cNvSpPr/>
      </xdr:nvSpPr>
      <xdr:spPr>
        <a:xfrm>
          <a:off x="838200" y="423862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 de Menores/Procesos de Violencia de Género                                 </a:t>
          </a:r>
        </a:p>
      </xdr:txBody>
    </xdr:sp>
    <xdr:clientData/>
  </xdr:oneCellAnchor>
  <xdr:twoCellAnchor editAs="oneCell">
    <xdr:from>
      <xdr:col>1</xdr:col>
      <xdr:colOff>0</xdr:colOff>
      <xdr:row>189</xdr:row>
      <xdr:rowOff>0</xdr:rowOff>
    </xdr:from>
    <xdr:to>
      <xdr:col>10</xdr:col>
      <xdr:colOff>209175</xdr:colOff>
      <xdr:row>190</xdr:row>
      <xdr:rowOff>133350</xdr:rowOff>
    </xdr:to>
    <xdr:sp macro="" textlink="">
      <xdr:nvSpPr>
        <xdr:cNvPr id="19" name="18 Rectángulo redondeado">
          <a:extLst>
            <a:ext uri="{FF2B5EF4-FFF2-40B4-BE49-F238E27FC236}">
              <a16:creationId xmlns:a16="http://schemas.microsoft.com/office/drawing/2014/main" id="{00000000-0008-0000-0E00-000013000000}"/>
            </a:ext>
          </a:extLst>
        </xdr:cNvPr>
        <xdr:cNvSpPr/>
      </xdr:nvSpPr>
      <xdr:spPr>
        <a:xfrm>
          <a:off x="838200" y="424719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Delito de Menores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1</xdr:col>
      <xdr:colOff>0</xdr:colOff>
      <xdr:row>200</xdr:row>
      <xdr:rowOff>123825</xdr:rowOff>
    </xdr:from>
    <xdr:ext cx="11534400" cy="295275"/>
    <xdr:sp macro="" textlink="">
      <xdr:nvSpPr>
        <xdr:cNvPr id="20" name="19 Rectángulo redondeado">
          <a:extLst>
            <a:ext uri="{FF2B5EF4-FFF2-40B4-BE49-F238E27FC236}">
              <a16:creationId xmlns:a16="http://schemas.microsoft.com/office/drawing/2014/main" id="{00000000-0008-0000-0E00-000014000000}"/>
            </a:ext>
          </a:extLst>
        </xdr:cNvPr>
        <xdr:cNvSpPr/>
      </xdr:nvSpPr>
      <xdr:spPr>
        <a:xfrm>
          <a:off x="838200" y="451866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por Delito</a:t>
          </a:r>
        </a:p>
      </xdr:txBody>
    </xdr:sp>
    <xdr:clientData/>
  </xdr:oneCellAnchor>
  <xdr:oneCellAnchor>
    <xdr:from>
      <xdr:col>1</xdr:col>
      <xdr:colOff>9525</xdr:colOff>
      <xdr:row>214</xdr:row>
      <xdr:rowOff>104775</xdr:rowOff>
    </xdr:from>
    <xdr:ext cx="11534400" cy="295275"/>
    <xdr:sp macro="" textlink="">
      <xdr:nvSpPr>
        <xdr:cNvPr id="21" name="20 Rectángulo redondeado">
          <a:extLst>
            <a:ext uri="{FF2B5EF4-FFF2-40B4-BE49-F238E27FC236}">
              <a16:creationId xmlns:a16="http://schemas.microsoft.com/office/drawing/2014/main" id="{00000000-0008-0000-0E00-000015000000}"/>
            </a:ext>
          </a:extLst>
        </xdr:cNvPr>
        <xdr:cNvSpPr/>
      </xdr:nvSpPr>
      <xdr:spPr>
        <a:xfrm>
          <a:off x="847725" y="484060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</a:t>
          </a:r>
        </a:p>
      </xdr:txBody>
    </xdr:sp>
    <xdr:clientData/>
  </xdr:oneCellAnchor>
  <xdr:oneCellAnchor>
    <xdr:from>
      <xdr:col>0</xdr:col>
      <xdr:colOff>819150</xdr:colOff>
      <xdr:row>151</xdr:row>
      <xdr:rowOff>38100</xdr:rowOff>
    </xdr:from>
    <xdr:ext cx="11534400" cy="342900"/>
    <xdr:sp macro="" textlink="">
      <xdr:nvSpPr>
        <xdr:cNvPr id="22" name="21 Rectángulo redondeado">
          <a:extLst>
            <a:ext uri="{FF2B5EF4-FFF2-40B4-BE49-F238E27FC236}">
              <a16:creationId xmlns:a16="http://schemas.microsoft.com/office/drawing/2014/main" id="{00000000-0008-0000-0E00-000016000000}"/>
            </a:ext>
          </a:extLst>
        </xdr:cNvPr>
        <xdr:cNvSpPr/>
      </xdr:nvSpPr>
      <xdr:spPr>
        <a:xfrm>
          <a:off x="819150" y="34661475"/>
          <a:ext cx="11534400" cy="3429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Apelaciones P.Delitos</a:t>
          </a:r>
        </a:p>
      </xdr:txBody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10</xdr:col>
      <xdr:colOff>209550</xdr:colOff>
      <xdr:row>3</xdr:row>
      <xdr:rowOff>38100</xdr:rowOff>
    </xdr:to>
    <xdr:sp macro="" textlink="">
      <xdr:nvSpPr>
        <xdr:cNvPr id="23" name="22 Rectángulo redondeado">
          <a:extLst>
            <a:ext uri="{FF2B5EF4-FFF2-40B4-BE49-F238E27FC236}">
              <a16:creationId xmlns:a16="http://schemas.microsoft.com/office/drawing/2014/main" id="{00000000-0008-0000-0E00-000017000000}"/>
            </a:ext>
          </a:extLst>
        </xdr:cNvPr>
        <xdr:cNvSpPr/>
      </xdr:nvSpPr>
      <xdr:spPr>
        <a:xfrm>
          <a:off x="838200" y="161925"/>
          <a:ext cx="11534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Región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Murcia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4</xdr:row>
      <xdr:rowOff>28574</xdr:rowOff>
    </xdr:from>
    <xdr:to>
      <xdr:col>10</xdr:col>
      <xdr:colOff>218699</xdr:colOff>
      <xdr:row>6</xdr:row>
      <xdr:rowOff>19050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847724" y="676274"/>
          <a:ext cx="11534400" cy="314326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sobre la Mujer    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419100</xdr:colOff>
      <xdr:row>1</xdr:row>
      <xdr:rowOff>47625</xdr:rowOff>
    </xdr:from>
    <xdr:to>
      <xdr:col>11</xdr:col>
      <xdr:colOff>257174</xdr:colOff>
      <xdr:row>4</xdr:row>
      <xdr:rowOff>104775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/>
      </xdr:nvSpPr>
      <xdr:spPr>
        <a:xfrm>
          <a:off x="12582525" y="209550"/>
          <a:ext cx="723899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0</xdr:col>
      <xdr:colOff>828675</xdr:colOff>
      <xdr:row>7</xdr:row>
      <xdr:rowOff>104775</xdr:rowOff>
    </xdr:from>
    <xdr:to>
      <xdr:col>10</xdr:col>
      <xdr:colOff>199650</xdr:colOff>
      <xdr:row>9</xdr:row>
      <xdr:rowOff>76200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/>
      </xdr:nvSpPr>
      <xdr:spPr>
        <a:xfrm>
          <a:off x="828675" y="1238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Denuncias, Víctimas, Renuncias y sus Evoluciones</a:t>
          </a:r>
        </a:p>
      </xdr:txBody>
    </xdr:sp>
    <xdr:clientData/>
  </xdr:twoCellAnchor>
  <xdr:twoCellAnchor editAs="oneCell">
    <xdr:from>
      <xdr:col>1</xdr:col>
      <xdr:colOff>28573</xdr:colOff>
      <xdr:row>26</xdr:row>
      <xdr:rowOff>85725</xdr:rowOff>
    </xdr:from>
    <xdr:to>
      <xdr:col>10</xdr:col>
      <xdr:colOff>237748</xdr:colOff>
      <xdr:row>30</xdr:row>
      <xdr:rowOff>95250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SpPr/>
      </xdr:nvSpPr>
      <xdr:spPr>
        <a:xfrm>
          <a:off x="866773" y="6105525"/>
          <a:ext cx="11534400" cy="6572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819150</xdr:colOff>
      <xdr:row>38</xdr:row>
      <xdr:rowOff>19050</xdr:rowOff>
    </xdr:from>
    <xdr:to>
      <xdr:col>10</xdr:col>
      <xdr:colOff>190125</xdr:colOff>
      <xdr:row>39</xdr:row>
      <xdr:rowOff>152325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SpPr/>
      </xdr:nvSpPr>
      <xdr:spPr>
        <a:xfrm>
          <a:off x="819150" y="8705850"/>
          <a:ext cx="11534400" cy="2952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 de Terminación de los Procedimientos </a:t>
          </a:r>
        </a:p>
      </xdr:txBody>
    </xdr:sp>
    <xdr:clientData/>
  </xdr:twoCellAnchor>
  <xdr:twoCellAnchor editAs="oneCell">
    <xdr:from>
      <xdr:col>1</xdr:col>
      <xdr:colOff>38099</xdr:colOff>
      <xdr:row>52</xdr:row>
      <xdr:rowOff>28575</xdr:rowOff>
    </xdr:from>
    <xdr:to>
      <xdr:col>10</xdr:col>
      <xdr:colOff>247274</xdr:colOff>
      <xdr:row>54</xdr:row>
      <xdr:rowOff>0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SpPr/>
      </xdr:nvSpPr>
      <xdr:spPr>
        <a:xfrm>
          <a:off x="876299" y="120491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0</xdr:colOff>
      <xdr:row>64</xdr:row>
      <xdr:rowOff>19050</xdr:rowOff>
    </xdr:from>
    <xdr:to>
      <xdr:col>10</xdr:col>
      <xdr:colOff>209175</xdr:colOff>
      <xdr:row>65</xdr:row>
      <xdr:rowOff>152400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SpPr/>
      </xdr:nvSpPr>
      <xdr:spPr>
        <a:xfrm>
          <a:off x="838200" y="149066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Penales Ingresados directamente por tipo de procesos</a:t>
          </a:r>
        </a:p>
      </xdr:txBody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10</xdr:col>
      <xdr:colOff>209175</xdr:colOff>
      <xdr:row>79</xdr:row>
      <xdr:rowOff>151275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SpPr/>
      </xdr:nvSpPr>
      <xdr:spPr>
        <a:xfrm>
          <a:off x="838200" y="1787842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Penal/Procesos de Violencia de Género                                </a:t>
          </a:r>
        </a:p>
      </xdr:txBody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10</xdr:col>
      <xdr:colOff>209175</xdr:colOff>
      <xdr:row>83</xdr:row>
      <xdr:rowOff>133350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SpPr/>
      </xdr:nvSpPr>
      <xdr:spPr>
        <a:xfrm>
          <a:off x="838200" y="185261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Formas de Terminación de los Procedimientos</a:t>
          </a:r>
        </a:p>
      </xdr:txBody>
    </xdr:sp>
    <xdr:clientData/>
  </xdr:twoCellAnchor>
  <xdr:twoCellAnchor editAs="oneCell">
    <xdr:from>
      <xdr:col>0</xdr:col>
      <xdr:colOff>828675</xdr:colOff>
      <xdr:row>94</xdr:row>
      <xdr:rowOff>9525</xdr:rowOff>
    </xdr:from>
    <xdr:to>
      <xdr:col>10</xdr:col>
      <xdr:colOff>199650</xdr:colOff>
      <xdr:row>95</xdr:row>
      <xdr:rowOff>142875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SpPr/>
      </xdr:nvSpPr>
      <xdr:spPr>
        <a:xfrm>
          <a:off x="828675" y="220408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47625</xdr:colOff>
      <xdr:row>106</xdr:row>
      <xdr:rowOff>19050</xdr:rowOff>
    </xdr:from>
    <xdr:to>
      <xdr:col>10</xdr:col>
      <xdr:colOff>256800</xdr:colOff>
      <xdr:row>107</xdr:row>
      <xdr:rowOff>152400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SpPr/>
      </xdr:nvSpPr>
      <xdr:spPr>
        <a:xfrm>
          <a:off x="885825" y="248888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twoCellAnchor>
  <xdr:oneCellAnchor>
    <xdr:from>
      <xdr:col>1</xdr:col>
      <xdr:colOff>0</xdr:colOff>
      <xdr:row>115</xdr:row>
      <xdr:rowOff>0</xdr:rowOff>
    </xdr:from>
    <xdr:ext cx="11534400" cy="313200"/>
    <xdr:sp macro="" textlink="">
      <xdr:nvSpPr>
        <xdr:cNvPr id="13" name="12 Rectángulo redondeado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SpPr/>
      </xdr:nvSpPr>
      <xdr:spPr>
        <a:xfrm>
          <a:off x="838200" y="2645092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 Provincial/Procesos de Violencia de Género                                 </a:t>
          </a:r>
        </a:p>
      </xdr:txBody>
    </xdr:sp>
    <xdr:clientData/>
  </xdr:oneCellAnchor>
  <xdr:oneCellAnchor>
    <xdr:from>
      <xdr:col>1</xdr:col>
      <xdr:colOff>0</xdr:colOff>
      <xdr:row>119</xdr:row>
      <xdr:rowOff>0</xdr:rowOff>
    </xdr:from>
    <xdr:ext cx="11534400" cy="295275"/>
    <xdr:sp macro="" textlink="">
      <xdr:nvSpPr>
        <xdr:cNvPr id="14" name="13 Rectángulo redondeado">
          <a:extLst>
            <a:ext uri="{FF2B5EF4-FFF2-40B4-BE49-F238E27FC236}">
              <a16:creationId xmlns:a16="http://schemas.microsoft.com/office/drawing/2014/main" id="{00000000-0008-0000-0F00-00000E000000}"/>
            </a:ext>
          </a:extLst>
        </xdr:cNvPr>
        <xdr:cNvSpPr/>
      </xdr:nvSpPr>
      <xdr:spPr>
        <a:xfrm>
          <a:off x="838200" y="270986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 en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Única Instancia por las Audiencias Provinciales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47625</xdr:colOff>
      <xdr:row>136</xdr:row>
      <xdr:rowOff>0</xdr:rowOff>
    </xdr:from>
    <xdr:ext cx="11534400" cy="295275"/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0F00-00000F000000}"/>
            </a:ext>
          </a:extLst>
        </xdr:cNvPr>
        <xdr:cNvSpPr/>
      </xdr:nvSpPr>
      <xdr:spPr>
        <a:xfrm>
          <a:off x="885825" y="308038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terminación de los </a:t>
          </a: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Recursos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Apelación contra sentencias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38100</xdr:colOff>
      <xdr:row>161</xdr:row>
      <xdr:rowOff>0</xdr:rowOff>
    </xdr:from>
    <xdr:ext cx="11534400" cy="295275"/>
    <xdr:sp macro="" textlink="">
      <xdr:nvSpPr>
        <xdr:cNvPr id="16" name="15 Rectángulo redondeado">
          <a:extLs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SpPr/>
      </xdr:nvSpPr>
      <xdr:spPr>
        <a:xfrm>
          <a:off x="876300" y="366236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oneCellAnchor>
  <xdr:oneCellAnchor>
    <xdr:from>
      <xdr:col>1</xdr:col>
      <xdr:colOff>19050</xdr:colOff>
      <xdr:row>172</xdr:row>
      <xdr:rowOff>19050</xdr:rowOff>
    </xdr:from>
    <xdr:ext cx="11534400" cy="295275"/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F00-000011000000}"/>
            </a:ext>
          </a:extLst>
        </xdr:cNvPr>
        <xdr:cNvSpPr/>
      </xdr:nvSpPr>
      <xdr:spPr>
        <a:xfrm>
          <a:off x="857250" y="394430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oneCellAnchor>
  <xdr:oneCellAnchor>
    <xdr:from>
      <xdr:col>1</xdr:col>
      <xdr:colOff>0</xdr:colOff>
      <xdr:row>186</xdr:row>
      <xdr:rowOff>57150</xdr:rowOff>
    </xdr:from>
    <xdr:ext cx="11534400" cy="313200"/>
    <xdr:sp macro="" textlink="">
      <xdr:nvSpPr>
        <xdr:cNvPr id="18" name="17 Rectángulo redondeado">
          <a:extLst>
            <a:ext uri="{FF2B5EF4-FFF2-40B4-BE49-F238E27FC236}">
              <a16:creationId xmlns:a16="http://schemas.microsoft.com/office/drawing/2014/main" id="{00000000-0008-0000-0F00-000012000000}"/>
            </a:ext>
          </a:extLst>
        </xdr:cNvPr>
        <xdr:cNvSpPr/>
      </xdr:nvSpPr>
      <xdr:spPr>
        <a:xfrm>
          <a:off x="838200" y="4235767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 de Menores/Procesos de Violencia de Género                                 </a:t>
          </a:r>
        </a:p>
      </xdr:txBody>
    </xdr:sp>
    <xdr:clientData/>
  </xdr:oneCellAnchor>
  <xdr:twoCellAnchor editAs="oneCell">
    <xdr:from>
      <xdr:col>1</xdr:col>
      <xdr:colOff>0</xdr:colOff>
      <xdr:row>189</xdr:row>
      <xdr:rowOff>0</xdr:rowOff>
    </xdr:from>
    <xdr:to>
      <xdr:col>10</xdr:col>
      <xdr:colOff>209175</xdr:colOff>
      <xdr:row>190</xdr:row>
      <xdr:rowOff>133350</xdr:rowOff>
    </xdr:to>
    <xdr:sp macro="" textlink="">
      <xdr:nvSpPr>
        <xdr:cNvPr id="19" name="18 Rectángulo redondeado">
          <a:extLst>
            <a:ext uri="{FF2B5EF4-FFF2-40B4-BE49-F238E27FC236}">
              <a16:creationId xmlns:a16="http://schemas.microsoft.com/office/drawing/2014/main" id="{00000000-0008-0000-0F00-000013000000}"/>
            </a:ext>
          </a:extLst>
        </xdr:cNvPr>
        <xdr:cNvSpPr/>
      </xdr:nvSpPr>
      <xdr:spPr>
        <a:xfrm>
          <a:off x="838200" y="424719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Delito de Menores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1</xdr:col>
      <xdr:colOff>28575</xdr:colOff>
      <xdr:row>201</xdr:row>
      <xdr:rowOff>9525</xdr:rowOff>
    </xdr:from>
    <xdr:ext cx="11534400" cy="295275"/>
    <xdr:sp macro="" textlink="">
      <xdr:nvSpPr>
        <xdr:cNvPr id="20" name="19 Rectángulo redondeado">
          <a:extLst>
            <a:ext uri="{FF2B5EF4-FFF2-40B4-BE49-F238E27FC236}">
              <a16:creationId xmlns:a16="http://schemas.microsoft.com/office/drawing/2014/main" id="{00000000-0008-0000-0F00-000014000000}"/>
            </a:ext>
          </a:extLst>
        </xdr:cNvPr>
        <xdr:cNvSpPr/>
      </xdr:nvSpPr>
      <xdr:spPr>
        <a:xfrm>
          <a:off x="866775" y="452532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por Delito </a:t>
          </a:r>
        </a:p>
      </xdr:txBody>
    </xdr:sp>
    <xdr:clientData/>
  </xdr:oneCellAnchor>
  <xdr:oneCellAnchor>
    <xdr:from>
      <xdr:col>1</xdr:col>
      <xdr:colOff>0</xdr:colOff>
      <xdr:row>215</xdr:row>
      <xdr:rowOff>28575</xdr:rowOff>
    </xdr:from>
    <xdr:ext cx="11534400" cy="295275"/>
    <xdr:sp macro="" textlink="">
      <xdr:nvSpPr>
        <xdr:cNvPr id="21" name="20 Rectángulo redondeado">
          <a:extLst>
            <a:ext uri="{FF2B5EF4-FFF2-40B4-BE49-F238E27FC236}">
              <a16:creationId xmlns:a16="http://schemas.microsoft.com/office/drawing/2014/main" id="{00000000-0008-0000-0F00-000015000000}"/>
            </a:ext>
          </a:extLst>
        </xdr:cNvPr>
        <xdr:cNvSpPr/>
      </xdr:nvSpPr>
      <xdr:spPr>
        <a:xfrm>
          <a:off x="838200" y="485108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</a:t>
          </a:r>
        </a:p>
      </xdr:txBody>
    </xdr:sp>
    <xdr:clientData/>
  </xdr:oneCellAnchor>
  <xdr:oneCellAnchor>
    <xdr:from>
      <xdr:col>1</xdr:col>
      <xdr:colOff>0</xdr:colOff>
      <xdr:row>151</xdr:row>
      <xdr:rowOff>0</xdr:rowOff>
    </xdr:from>
    <xdr:ext cx="11534400" cy="342900"/>
    <xdr:sp macro="" textlink="">
      <xdr:nvSpPr>
        <xdr:cNvPr id="22" name="21 Rectángulo redondeado">
          <a:extLst>
            <a:ext uri="{FF2B5EF4-FFF2-40B4-BE49-F238E27FC236}">
              <a16:creationId xmlns:a16="http://schemas.microsoft.com/office/drawing/2014/main" id="{00000000-0008-0000-0F00-000016000000}"/>
            </a:ext>
          </a:extLst>
        </xdr:cNvPr>
        <xdr:cNvSpPr/>
      </xdr:nvSpPr>
      <xdr:spPr>
        <a:xfrm>
          <a:off x="838200" y="34623375"/>
          <a:ext cx="11534400" cy="3429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Apelaciones P.Delitos</a:t>
          </a:r>
        </a:p>
      </xdr:txBody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10</xdr:col>
      <xdr:colOff>209550</xdr:colOff>
      <xdr:row>3</xdr:row>
      <xdr:rowOff>38100</xdr:rowOff>
    </xdr:to>
    <xdr:sp macro="" textlink="">
      <xdr:nvSpPr>
        <xdr:cNvPr id="23" name="22 Rectángulo redondeado">
          <a:extLst>
            <a:ext uri="{FF2B5EF4-FFF2-40B4-BE49-F238E27FC236}">
              <a16:creationId xmlns:a16="http://schemas.microsoft.com/office/drawing/2014/main" id="{00000000-0008-0000-0F00-000017000000}"/>
            </a:ext>
          </a:extLst>
        </xdr:cNvPr>
        <xdr:cNvSpPr/>
      </xdr:nvSpPr>
      <xdr:spPr>
        <a:xfrm>
          <a:off x="838200" y="161925"/>
          <a:ext cx="11534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Comunidad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Foral de Navarra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4</xdr:row>
      <xdr:rowOff>28574</xdr:rowOff>
    </xdr:from>
    <xdr:to>
      <xdr:col>10</xdr:col>
      <xdr:colOff>218699</xdr:colOff>
      <xdr:row>6</xdr:row>
      <xdr:rowOff>19050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/>
      </xdr:nvSpPr>
      <xdr:spPr>
        <a:xfrm>
          <a:off x="847724" y="676274"/>
          <a:ext cx="11534400" cy="314326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sobre la Mujer    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419100</xdr:colOff>
      <xdr:row>1</xdr:row>
      <xdr:rowOff>47625</xdr:rowOff>
    </xdr:from>
    <xdr:to>
      <xdr:col>11</xdr:col>
      <xdr:colOff>257174</xdr:colOff>
      <xdr:row>4</xdr:row>
      <xdr:rowOff>104775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/>
      </xdr:nvSpPr>
      <xdr:spPr>
        <a:xfrm>
          <a:off x="12582525" y="209550"/>
          <a:ext cx="723899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0</xdr:col>
      <xdr:colOff>828675</xdr:colOff>
      <xdr:row>7</xdr:row>
      <xdr:rowOff>104775</xdr:rowOff>
    </xdr:from>
    <xdr:to>
      <xdr:col>10</xdr:col>
      <xdr:colOff>199650</xdr:colOff>
      <xdr:row>9</xdr:row>
      <xdr:rowOff>76200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/>
      </xdr:nvSpPr>
      <xdr:spPr>
        <a:xfrm>
          <a:off x="828675" y="1238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Denuncias, Víctimas, Renuncias y sus Evoluciones</a:t>
          </a:r>
        </a:p>
      </xdr:txBody>
    </xdr:sp>
    <xdr:clientData/>
  </xdr:twoCellAnchor>
  <xdr:twoCellAnchor editAs="oneCell">
    <xdr:from>
      <xdr:col>1</xdr:col>
      <xdr:colOff>28573</xdr:colOff>
      <xdr:row>26</xdr:row>
      <xdr:rowOff>47625</xdr:rowOff>
    </xdr:from>
    <xdr:to>
      <xdr:col>10</xdr:col>
      <xdr:colOff>237748</xdr:colOff>
      <xdr:row>30</xdr:row>
      <xdr:rowOff>57150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SpPr/>
      </xdr:nvSpPr>
      <xdr:spPr>
        <a:xfrm>
          <a:off x="866773" y="6067425"/>
          <a:ext cx="11534400" cy="6572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38</xdr:row>
      <xdr:rowOff>47625</xdr:rowOff>
    </xdr:from>
    <xdr:to>
      <xdr:col>10</xdr:col>
      <xdr:colOff>209175</xdr:colOff>
      <xdr:row>40</xdr:row>
      <xdr:rowOff>18975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SpPr/>
      </xdr:nvSpPr>
      <xdr:spPr>
        <a:xfrm>
          <a:off x="838200" y="8734425"/>
          <a:ext cx="11534400" cy="2952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 de Terminación de los Procedimientos </a:t>
          </a:r>
        </a:p>
      </xdr:txBody>
    </xdr:sp>
    <xdr:clientData/>
  </xdr:twoCellAnchor>
  <xdr:twoCellAnchor editAs="oneCell">
    <xdr:from>
      <xdr:col>0</xdr:col>
      <xdr:colOff>828674</xdr:colOff>
      <xdr:row>52</xdr:row>
      <xdr:rowOff>9525</xdr:rowOff>
    </xdr:from>
    <xdr:to>
      <xdr:col>10</xdr:col>
      <xdr:colOff>199649</xdr:colOff>
      <xdr:row>53</xdr:row>
      <xdr:rowOff>142875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SpPr/>
      </xdr:nvSpPr>
      <xdr:spPr>
        <a:xfrm>
          <a:off x="828674" y="120300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19050</xdr:colOff>
      <xdr:row>64</xdr:row>
      <xdr:rowOff>19050</xdr:rowOff>
    </xdr:from>
    <xdr:to>
      <xdr:col>10</xdr:col>
      <xdr:colOff>228225</xdr:colOff>
      <xdr:row>65</xdr:row>
      <xdr:rowOff>152400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SpPr/>
      </xdr:nvSpPr>
      <xdr:spPr>
        <a:xfrm>
          <a:off x="857250" y="149066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Penales Ingresados directamente por tipo de procesos</a:t>
          </a:r>
        </a:p>
      </xdr:txBody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10</xdr:col>
      <xdr:colOff>209175</xdr:colOff>
      <xdr:row>79</xdr:row>
      <xdr:rowOff>151275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SpPr/>
      </xdr:nvSpPr>
      <xdr:spPr>
        <a:xfrm>
          <a:off x="838200" y="1787842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Penal/Procesos de Violencia de Género                                </a:t>
          </a:r>
        </a:p>
      </xdr:txBody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10</xdr:col>
      <xdr:colOff>209175</xdr:colOff>
      <xdr:row>83</xdr:row>
      <xdr:rowOff>133350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SpPr/>
      </xdr:nvSpPr>
      <xdr:spPr>
        <a:xfrm>
          <a:off x="838200" y="185261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Formas de Terminación de los Procedimientos</a:t>
          </a:r>
        </a:p>
      </xdr:txBody>
    </xdr:sp>
    <xdr:clientData/>
  </xdr:twoCellAnchor>
  <xdr:twoCellAnchor editAs="oneCell">
    <xdr:from>
      <xdr:col>1</xdr:col>
      <xdr:colOff>0</xdr:colOff>
      <xdr:row>94</xdr:row>
      <xdr:rowOff>28575</xdr:rowOff>
    </xdr:from>
    <xdr:to>
      <xdr:col>10</xdr:col>
      <xdr:colOff>209175</xdr:colOff>
      <xdr:row>96</xdr:row>
      <xdr:rowOff>0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1000-00000B000000}"/>
            </a:ext>
          </a:extLst>
        </xdr:cNvPr>
        <xdr:cNvSpPr/>
      </xdr:nvSpPr>
      <xdr:spPr>
        <a:xfrm>
          <a:off x="838200" y="220599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0</xdr:col>
      <xdr:colOff>828675</xdr:colOff>
      <xdr:row>106</xdr:row>
      <xdr:rowOff>57150</xdr:rowOff>
    </xdr:from>
    <xdr:to>
      <xdr:col>10</xdr:col>
      <xdr:colOff>199650</xdr:colOff>
      <xdr:row>108</xdr:row>
      <xdr:rowOff>28575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1000-00000C000000}"/>
            </a:ext>
          </a:extLst>
        </xdr:cNvPr>
        <xdr:cNvSpPr/>
      </xdr:nvSpPr>
      <xdr:spPr>
        <a:xfrm>
          <a:off x="828675" y="249269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twoCellAnchor>
  <xdr:oneCellAnchor>
    <xdr:from>
      <xdr:col>1</xdr:col>
      <xdr:colOff>0</xdr:colOff>
      <xdr:row>115</xdr:row>
      <xdr:rowOff>0</xdr:rowOff>
    </xdr:from>
    <xdr:ext cx="11534400" cy="313200"/>
    <xdr:sp macro="" textlink="">
      <xdr:nvSpPr>
        <xdr:cNvPr id="13" name="12 Rectángulo redondeado">
          <a:extLst>
            <a:ext uri="{FF2B5EF4-FFF2-40B4-BE49-F238E27FC236}">
              <a16:creationId xmlns:a16="http://schemas.microsoft.com/office/drawing/2014/main" id="{00000000-0008-0000-1000-00000D000000}"/>
            </a:ext>
          </a:extLst>
        </xdr:cNvPr>
        <xdr:cNvSpPr/>
      </xdr:nvSpPr>
      <xdr:spPr>
        <a:xfrm>
          <a:off x="838200" y="2645092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 Provincial/Procesos de Violencia de Género                                 </a:t>
          </a:r>
        </a:p>
      </xdr:txBody>
    </xdr:sp>
    <xdr:clientData/>
  </xdr:oneCellAnchor>
  <xdr:oneCellAnchor>
    <xdr:from>
      <xdr:col>1</xdr:col>
      <xdr:colOff>0</xdr:colOff>
      <xdr:row>119</xdr:row>
      <xdr:rowOff>0</xdr:rowOff>
    </xdr:from>
    <xdr:ext cx="11534400" cy="295275"/>
    <xdr:sp macro="" textlink="">
      <xdr:nvSpPr>
        <xdr:cNvPr id="14" name="13 Rectángulo redondeado">
          <a:extLst>
            <a:ext uri="{FF2B5EF4-FFF2-40B4-BE49-F238E27FC236}">
              <a16:creationId xmlns:a16="http://schemas.microsoft.com/office/drawing/2014/main" id="{00000000-0008-0000-1000-00000E000000}"/>
            </a:ext>
          </a:extLst>
        </xdr:cNvPr>
        <xdr:cNvSpPr/>
      </xdr:nvSpPr>
      <xdr:spPr>
        <a:xfrm>
          <a:off x="838200" y="270986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 en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Única Instancia por las Audiencias Provinciales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19050</xdr:colOff>
      <xdr:row>136</xdr:row>
      <xdr:rowOff>9525</xdr:rowOff>
    </xdr:from>
    <xdr:ext cx="11534400" cy="295275"/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1000-00000F000000}"/>
            </a:ext>
          </a:extLst>
        </xdr:cNvPr>
        <xdr:cNvSpPr/>
      </xdr:nvSpPr>
      <xdr:spPr>
        <a:xfrm>
          <a:off x="857250" y="308133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terminación de los </a:t>
          </a: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Recursos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Apelación contra sentencias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9525</xdr:colOff>
      <xdr:row>161</xdr:row>
      <xdr:rowOff>28575</xdr:rowOff>
    </xdr:from>
    <xdr:ext cx="11534400" cy="295275"/>
    <xdr:sp macro="" textlink="">
      <xdr:nvSpPr>
        <xdr:cNvPr id="16" name="15 Rectángulo redondeado">
          <a:extLst>
            <a:ext uri="{FF2B5EF4-FFF2-40B4-BE49-F238E27FC236}">
              <a16:creationId xmlns:a16="http://schemas.microsoft.com/office/drawing/2014/main" id="{00000000-0008-0000-1000-000010000000}"/>
            </a:ext>
          </a:extLst>
        </xdr:cNvPr>
        <xdr:cNvSpPr/>
      </xdr:nvSpPr>
      <xdr:spPr>
        <a:xfrm>
          <a:off x="847725" y="366522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oneCellAnchor>
  <xdr:oneCellAnchor>
    <xdr:from>
      <xdr:col>1</xdr:col>
      <xdr:colOff>9525</xdr:colOff>
      <xdr:row>172</xdr:row>
      <xdr:rowOff>9525</xdr:rowOff>
    </xdr:from>
    <xdr:ext cx="11534400" cy="295275"/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1000-000011000000}"/>
            </a:ext>
          </a:extLst>
        </xdr:cNvPr>
        <xdr:cNvSpPr/>
      </xdr:nvSpPr>
      <xdr:spPr>
        <a:xfrm>
          <a:off x="847725" y="394335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oneCellAnchor>
  <xdr:oneCellAnchor>
    <xdr:from>
      <xdr:col>1</xdr:col>
      <xdr:colOff>9525</xdr:colOff>
      <xdr:row>186</xdr:row>
      <xdr:rowOff>38100</xdr:rowOff>
    </xdr:from>
    <xdr:ext cx="11534400" cy="313200"/>
    <xdr:sp macro="" textlink="">
      <xdr:nvSpPr>
        <xdr:cNvPr id="18" name="17 Rectángulo redondeado">
          <a:extLst>
            <a:ext uri="{FF2B5EF4-FFF2-40B4-BE49-F238E27FC236}">
              <a16:creationId xmlns:a16="http://schemas.microsoft.com/office/drawing/2014/main" id="{00000000-0008-0000-1000-000012000000}"/>
            </a:ext>
          </a:extLst>
        </xdr:cNvPr>
        <xdr:cNvSpPr/>
      </xdr:nvSpPr>
      <xdr:spPr>
        <a:xfrm>
          <a:off x="847725" y="4233862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 de Menores/Procesos de Violencia de Género                                 </a:t>
          </a:r>
        </a:p>
      </xdr:txBody>
    </xdr:sp>
    <xdr:clientData/>
  </xdr:oneCellAnchor>
  <xdr:twoCellAnchor editAs="oneCell">
    <xdr:from>
      <xdr:col>1</xdr:col>
      <xdr:colOff>0</xdr:colOff>
      <xdr:row>189</xdr:row>
      <xdr:rowOff>0</xdr:rowOff>
    </xdr:from>
    <xdr:to>
      <xdr:col>10</xdr:col>
      <xdr:colOff>209175</xdr:colOff>
      <xdr:row>190</xdr:row>
      <xdr:rowOff>133350</xdr:rowOff>
    </xdr:to>
    <xdr:sp macro="" textlink="">
      <xdr:nvSpPr>
        <xdr:cNvPr id="19" name="18 Rectángulo redondeado">
          <a:extLst>
            <a:ext uri="{FF2B5EF4-FFF2-40B4-BE49-F238E27FC236}">
              <a16:creationId xmlns:a16="http://schemas.microsoft.com/office/drawing/2014/main" id="{00000000-0008-0000-1000-000013000000}"/>
            </a:ext>
          </a:extLst>
        </xdr:cNvPr>
        <xdr:cNvSpPr/>
      </xdr:nvSpPr>
      <xdr:spPr>
        <a:xfrm>
          <a:off x="838200" y="424719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Delito de Menores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1</xdr:col>
      <xdr:colOff>9525</xdr:colOff>
      <xdr:row>201</xdr:row>
      <xdr:rowOff>38100</xdr:rowOff>
    </xdr:from>
    <xdr:ext cx="11534400" cy="295275"/>
    <xdr:sp macro="" textlink="">
      <xdr:nvSpPr>
        <xdr:cNvPr id="20" name="19 Rectángulo redondeado">
          <a:extLst>
            <a:ext uri="{FF2B5EF4-FFF2-40B4-BE49-F238E27FC236}">
              <a16:creationId xmlns:a16="http://schemas.microsoft.com/office/drawing/2014/main" id="{00000000-0008-0000-1000-000014000000}"/>
            </a:ext>
          </a:extLst>
        </xdr:cNvPr>
        <xdr:cNvSpPr/>
      </xdr:nvSpPr>
      <xdr:spPr>
        <a:xfrm>
          <a:off x="847725" y="452818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por Delito</a:t>
          </a:r>
        </a:p>
      </xdr:txBody>
    </xdr:sp>
    <xdr:clientData/>
  </xdr:oneCellAnchor>
  <xdr:oneCellAnchor>
    <xdr:from>
      <xdr:col>0</xdr:col>
      <xdr:colOff>828675</xdr:colOff>
      <xdr:row>215</xdr:row>
      <xdr:rowOff>0</xdr:rowOff>
    </xdr:from>
    <xdr:ext cx="11534400" cy="295275"/>
    <xdr:sp macro="" textlink="">
      <xdr:nvSpPr>
        <xdr:cNvPr id="21" name="20 Rectángulo redondeado">
          <a:extLst>
            <a:ext uri="{FF2B5EF4-FFF2-40B4-BE49-F238E27FC236}">
              <a16:creationId xmlns:a16="http://schemas.microsoft.com/office/drawing/2014/main" id="{00000000-0008-0000-1000-000015000000}"/>
            </a:ext>
          </a:extLst>
        </xdr:cNvPr>
        <xdr:cNvSpPr/>
      </xdr:nvSpPr>
      <xdr:spPr>
        <a:xfrm>
          <a:off x="828675" y="48482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</a:t>
          </a:r>
        </a:p>
      </xdr:txBody>
    </xdr:sp>
    <xdr:clientData/>
  </xdr:oneCellAnchor>
  <xdr:oneCellAnchor>
    <xdr:from>
      <xdr:col>1</xdr:col>
      <xdr:colOff>0</xdr:colOff>
      <xdr:row>150</xdr:row>
      <xdr:rowOff>171450</xdr:rowOff>
    </xdr:from>
    <xdr:ext cx="11534400" cy="342900"/>
    <xdr:sp macro="" textlink="">
      <xdr:nvSpPr>
        <xdr:cNvPr id="22" name="21 Rectángulo redondeado">
          <a:extLst>
            <a:ext uri="{FF2B5EF4-FFF2-40B4-BE49-F238E27FC236}">
              <a16:creationId xmlns:a16="http://schemas.microsoft.com/office/drawing/2014/main" id="{00000000-0008-0000-1000-000016000000}"/>
            </a:ext>
          </a:extLst>
        </xdr:cNvPr>
        <xdr:cNvSpPr/>
      </xdr:nvSpPr>
      <xdr:spPr>
        <a:xfrm>
          <a:off x="838200" y="34613850"/>
          <a:ext cx="11534400" cy="3429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Apelaciones P.Delitos</a:t>
          </a:r>
        </a:p>
      </xdr:txBody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10</xdr:col>
      <xdr:colOff>209550</xdr:colOff>
      <xdr:row>3</xdr:row>
      <xdr:rowOff>38100</xdr:rowOff>
    </xdr:to>
    <xdr:sp macro="" textlink="">
      <xdr:nvSpPr>
        <xdr:cNvPr id="23" name="22 Rectángulo redondeado">
          <a:extLst>
            <a:ext uri="{FF2B5EF4-FFF2-40B4-BE49-F238E27FC236}">
              <a16:creationId xmlns:a16="http://schemas.microsoft.com/office/drawing/2014/main" id="{00000000-0008-0000-1000-000017000000}"/>
            </a:ext>
          </a:extLst>
        </xdr:cNvPr>
        <xdr:cNvSpPr/>
      </xdr:nvSpPr>
      <xdr:spPr>
        <a:xfrm>
          <a:off x="838200" y="161925"/>
          <a:ext cx="11534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Pais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Vasco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4</xdr:row>
      <xdr:rowOff>28574</xdr:rowOff>
    </xdr:from>
    <xdr:to>
      <xdr:col>10</xdr:col>
      <xdr:colOff>218699</xdr:colOff>
      <xdr:row>6</xdr:row>
      <xdr:rowOff>19050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/>
      </xdr:nvSpPr>
      <xdr:spPr>
        <a:xfrm>
          <a:off x="847724" y="676274"/>
          <a:ext cx="11534400" cy="314326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sobre la Mujer    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419100</xdr:colOff>
      <xdr:row>1</xdr:row>
      <xdr:rowOff>47625</xdr:rowOff>
    </xdr:from>
    <xdr:to>
      <xdr:col>11</xdr:col>
      <xdr:colOff>257174</xdr:colOff>
      <xdr:row>4</xdr:row>
      <xdr:rowOff>104775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/>
      </xdr:nvSpPr>
      <xdr:spPr>
        <a:xfrm>
          <a:off x="12582525" y="209550"/>
          <a:ext cx="723899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0</xdr:col>
      <xdr:colOff>828675</xdr:colOff>
      <xdr:row>7</xdr:row>
      <xdr:rowOff>104775</xdr:rowOff>
    </xdr:from>
    <xdr:to>
      <xdr:col>10</xdr:col>
      <xdr:colOff>199650</xdr:colOff>
      <xdr:row>9</xdr:row>
      <xdr:rowOff>76200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/>
      </xdr:nvSpPr>
      <xdr:spPr>
        <a:xfrm>
          <a:off x="828675" y="1238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Denuncias, Víctimas, Renuncias y sus Evoluciones</a:t>
          </a:r>
        </a:p>
      </xdr:txBody>
    </xdr:sp>
    <xdr:clientData/>
  </xdr:twoCellAnchor>
  <xdr:twoCellAnchor editAs="oneCell">
    <xdr:from>
      <xdr:col>1</xdr:col>
      <xdr:colOff>9523</xdr:colOff>
      <xdr:row>26</xdr:row>
      <xdr:rowOff>47625</xdr:rowOff>
    </xdr:from>
    <xdr:to>
      <xdr:col>10</xdr:col>
      <xdr:colOff>218698</xdr:colOff>
      <xdr:row>30</xdr:row>
      <xdr:rowOff>57150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SpPr/>
      </xdr:nvSpPr>
      <xdr:spPr>
        <a:xfrm>
          <a:off x="847723" y="6067425"/>
          <a:ext cx="11534400" cy="6572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38</xdr:row>
      <xdr:rowOff>28575</xdr:rowOff>
    </xdr:from>
    <xdr:to>
      <xdr:col>10</xdr:col>
      <xdr:colOff>218700</xdr:colOff>
      <xdr:row>39</xdr:row>
      <xdr:rowOff>161850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SpPr/>
      </xdr:nvSpPr>
      <xdr:spPr>
        <a:xfrm>
          <a:off x="847725" y="8715375"/>
          <a:ext cx="11534400" cy="2952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 de Terminación de los Procedimientos </a:t>
          </a:r>
        </a:p>
      </xdr:txBody>
    </xdr:sp>
    <xdr:clientData/>
  </xdr:twoCellAnchor>
  <xdr:twoCellAnchor editAs="oneCell">
    <xdr:from>
      <xdr:col>1</xdr:col>
      <xdr:colOff>19049</xdr:colOff>
      <xdr:row>52</xdr:row>
      <xdr:rowOff>57150</xdr:rowOff>
    </xdr:from>
    <xdr:to>
      <xdr:col>10</xdr:col>
      <xdr:colOff>228224</xdr:colOff>
      <xdr:row>54</xdr:row>
      <xdr:rowOff>28575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SpPr/>
      </xdr:nvSpPr>
      <xdr:spPr>
        <a:xfrm>
          <a:off x="857249" y="120777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47625</xdr:colOff>
      <xdr:row>63</xdr:row>
      <xdr:rowOff>142875</xdr:rowOff>
    </xdr:from>
    <xdr:to>
      <xdr:col>10</xdr:col>
      <xdr:colOff>256800</xdr:colOff>
      <xdr:row>65</xdr:row>
      <xdr:rowOff>85725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SpPr/>
      </xdr:nvSpPr>
      <xdr:spPr>
        <a:xfrm>
          <a:off x="885825" y="148399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Penales Ingresados directamente por tipo de procesos</a:t>
          </a:r>
        </a:p>
      </xdr:txBody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10</xdr:col>
      <xdr:colOff>209175</xdr:colOff>
      <xdr:row>79</xdr:row>
      <xdr:rowOff>151275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SpPr/>
      </xdr:nvSpPr>
      <xdr:spPr>
        <a:xfrm>
          <a:off x="838200" y="1787842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Penal/Procesos de Violencia de Género                                </a:t>
          </a:r>
        </a:p>
      </xdr:txBody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10</xdr:col>
      <xdr:colOff>209175</xdr:colOff>
      <xdr:row>83</xdr:row>
      <xdr:rowOff>133350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SpPr/>
      </xdr:nvSpPr>
      <xdr:spPr>
        <a:xfrm>
          <a:off x="838200" y="185261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Formas de Terminación de los Procedimientos</a:t>
          </a:r>
        </a:p>
      </xdr:txBody>
    </xdr:sp>
    <xdr:clientData/>
  </xdr:twoCellAnchor>
  <xdr:twoCellAnchor editAs="oneCell">
    <xdr:from>
      <xdr:col>1</xdr:col>
      <xdr:colOff>47625</xdr:colOff>
      <xdr:row>93</xdr:row>
      <xdr:rowOff>133350</xdr:rowOff>
    </xdr:from>
    <xdr:to>
      <xdr:col>10</xdr:col>
      <xdr:colOff>256800</xdr:colOff>
      <xdr:row>95</xdr:row>
      <xdr:rowOff>104775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1100-00000B000000}"/>
            </a:ext>
          </a:extLst>
        </xdr:cNvPr>
        <xdr:cNvSpPr/>
      </xdr:nvSpPr>
      <xdr:spPr>
        <a:xfrm>
          <a:off x="885825" y="220027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57150</xdr:colOff>
      <xdr:row>106</xdr:row>
      <xdr:rowOff>47625</xdr:rowOff>
    </xdr:from>
    <xdr:to>
      <xdr:col>10</xdr:col>
      <xdr:colOff>266325</xdr:colOff>
      <xdr:row>108</xdr:row>
      <xdr:rowOff>19050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1100-00000C000000}"/>
            </a:ext>
          </a:extLst>
        </xdr:cNvPr>
        <xdr:cNvSpPr/>
      </xdr:nvSpPr>
      <xdr:spPr>
        <a:xfrm>
          <a:off x="895350" y="249174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twoCellAnchor>
  <xdr:oneCellAnchor>
    <xdr:from>
      <xdr:col>1</xdr:col>
      <xdr:colOff>0</xdr:colOff>
      <xdr:row>115</xdr:row>
      <xdr:rowOff>0</xdr:rowOff>
    </xdr:from>
    <xdr:ext cx="11534400" cy="313200"/>
    <xdr:sp macro="" textlink="">
      <xdr:nvSpPr>
        <xdr:cNvPr id="13" name="12 Rectángulo redondeado">
          <a:extLst>
            <a:ext uri="{FF2B5EF4-FFF2-40B4-BE49-F238E27FC236}">
              <a16:creationId xmlns:a16="http://schemas.microsoft.com/office/drawing/2014/main" id="{00000000-0008-0000-1100-00000D000000}"/>
            </a:ext>
          </a:extLst>
        </xdr:cNvPr>
        <xdr:cNvSpPr/>
      </xdr:nvSpPr>
      <xdr:spPr>
        <a:xfrm>
          <a:off x="838200" y="2645092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 Provincial/Procesos de Violencia de Género                                 </a:t>
          </a:r>
        </a:p>
      </xdr:txBody>
    </xdr:sp>
    <xdr:clientData/>
  </xdr:oneCellAnchor>
  <xdr:oneCellAnchor>
    <xdr:from>
      <xdr:col>1</xdr:col>
      <xdr:colOff>0</xdr:colOff>
      <xdr:row>119</xdr:row>
      <xdr:rowOff>0</xdr:rowOff>
    </xdr:from>
    <xdr:ext cx="11534400" cy="295275"/>
    <xdr:sp macro="" textlink="">
      <xdr:nvSpPr>
        <xdr:cNvPr id="14" name="13 Rectángulo redondeado">
          <a:extLst>
            <a:ext uri="{FF2B5EF4-FFF2-40B4-BE49-F238E27FC236}">
              <a16:creationId xmlns:a16="http://schemas.microsoft.com/office/drawing/2014/main" id="{00000000-0008-0000-1100-00000E000000}"/>
            </a:ext>
          </a:extLst>
        </xdr:cNvPr>
        <xdr:cNvSpPr/>
      </xdr:nvSpPr>
      <xdr:spPr>
        <a:xfrm>
          <a:off x="838200" y="270986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 en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Única Instancia por las Audiencias Provinciales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19050</xdr:colOff>
      <xdr:row>135</xdr:row>
      <xdr:rowOff>142875</xdr:rowOff>
    </xdr:from>
    <xdr:ext cx="11534400" cy="295275"/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1100-00000F000000}"/>
            </a:ext>
          </a:extLst>
        </xdr:cNvPr>
        <xdr:cNvSpPr/>
      </xdr:nvSpPr>
      <xdr:spPr>
        <a:xfrm>
          <a:off x="857250" y="307848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terminación de los </a:t>
          </a: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Recursos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Apelación contra sentencias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38100</xdr:colOff>
      <xdr:row>160</xdr:row>
      <xdr:rowOff>171450</xdr:rowOff>
    </xdr:from>
    <xdr:ext cx="11534400" cy="295275"/>
    <xdr:sp macro="" textlink="">
      <xdr:nvSpPr>
        <xdr:cNvPr id="16" name="15 Rectángulo redondeado">
          <a:extLst>
            <a:ext uri="{FF2B5EF4-FFF2-40B4-BE49-F238E27FC236}">
              <a16:creationId xmlns:a16="http://schemas.microsoft.com/office/drawing/2014/main" id="{00000000-0008-0000-1100-000010000000}"/>
            </a:ext>
          </a:extLst>
        </xdr:cNvPr>
        <xdr:cNvSpPr/>
      </xdr:nvSpPr>
      <xdr:spPr>
        <a:xfrm>
          <a:off x="876300" y="366141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oneCellAnchor>
  <xdr:oneCellAnchor>
    <xdr:from>
      <xdr:col>1</xdr:col>
      <xdr:colOff>28575</xdr:colOff>
      <xdr:row>171</xdr:row>
      <xdr:rowOff>200025</xdr:rowOff>
    </xdr:from>
    <xdr:ext cx="11534400" cy="295275"/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1100-000011000000}"/>
            </a:ext>
          </a:extLst>
        </xdr:cNvPr>
        <xdr:cNvSpPr/>
      </xdr:nvSpPr>
      <xdr:spPr>
        <a:xfrm>
          <a:off x="866775" y="393763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oneCellAnchor>
  <xdr:oneCellAnchor>
    <xdr:from>
      <xdr:col>1</xdr:col>
      <xdr:colOff>38100</xdr:colOff>
      <xdr:row>186</xdr:row>
      <xdr:rowOff>47625</xdr:rowOff>
    </xdr:from>
    <xdr:ext cx="11534400" cy="313200"/>
    <xdr:sp macro="" textlink="">
      <xdr:nvSpPr>
        <xdr:cNvPr id="18" name="17 Rectángulo redondeado">
          <a:extLst>
            <a:ext uri="{FF2B5EF4-FFF2-40B4-BE49-F238E27FC236}">
              <a16:creationId xmlns:a16="http://schemas.microsoft.com/office/drawing/2014/main" id="{00000000-0008-0000-1100-000012000000}"/>
            </a:ext>
          </a:extLst>
        </xdr:cNvPr>
        <xdr:cNvSpPr/>
      </xdr:nvSpPr>
      <xdr:spPr>
        <a:xfrm>
          <a:off x="876300" y="423481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 de Menores/Procesos de Violencia de Género                                 </a:t>
          </a:r>
        </a:p>
      </xdr:txBody>
    </xdr:sp>
    <xdr:clientData/>
  </xdr:oneCellAnchor>
  <xdr:twoCellAnchor editAs="oneCell">
    <xdr:from>
      <xdr:col>1</xdr:col>
      <xdr:colOff>0</xdr:colOff>
      <xdr:row>189</xdr:row>
      <xdr:rowOff>0</xdr:rowOff>
    </xdr:from>
    <xdr:to>
      <xdr:col>10</xdr:col>
      <xdr:colOff>209175</xdr:colOff>
      <xdr:row>190</xdr:row>
      <xdr:rowOff>133350</xdr:rowOff>
    </xdr:to>
    <xdr:sp macro="" textlink="">
      <xdr:nvSpPr>
        <xdr:cNvPr id="19" name="18 Rectángulo redondeado">
          <a:extLst>
            <a:ext uri="{FF2B5EF4-FFF2-40B4-BE49-F238E27FC236}">
              <a16:creationId xmlns:a16="http://schemas.microsoft.com/office/drawing/2014/main" id="{00000000-0008-0000-1100-000013000000}"/>
            </a:ext>
          </a:extLst>
        </xdr:cNvPr>
        <xdr:cNvSpPr/>
      </xdr:nvSpPr>
      <xdr:spPr>
        <a:xfrm>
          <a:off x="838200" y="424719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Delito de Menores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1</xdr:col>
      <xdr:colOff>9525</xdr:colOff>
      <xdr:row>201</xdr:row>
      <xdr:rowOff>0</xdr:rowOff>
    </xdr:from>
    <xdr:ext cx="11534400" cy="295275"/>
    <xdr:sp macro="" textlink="">
      <xdr:nvSpPr>
        <xdr:cNvPr id="20" name="19 Rectángulo redondeado">
          <a:extLst>
            <a:ext uri="{FF2B5EF4-FFF2-40B4-BE49-F238E27FC236}">
              <a16:creationId xmlns:a16="http://schemas.microsoft.com/office/drawing/2014/main" id="{00000000-0008-0000-1100-000014000000}"/>
            </a:ext>
          </a:extLst>
        </xdr:cNvPr>
        <xdr:cNvSpPr/>
      </xdr:nvSpPr>
      <xdr:spPr>
        <a:xfrm>
          <a:off x="847725" y="452437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por Delito </a:t>
          </a:r>
        </a:p>
      </xdr:txBody>
    </xdr:sp>
    <xdr:clientData/>
  </xdr:oneCellAnchor>
  <xdr:oneCellAnchor>
    <xdr:from>
      <xdr:col>1</xdr:col>
      <xdr:colOff>47625</xdr:colOff>
      <xdr:row>214</xdr:row>
      <xdr:rowOff>171450</xdr:rowOff>
    </xdr:from>
    <xdr:ext cx="11534400" cy="295275"/>
    <xdr:sp macro="" textlink="">
      <xdr:nvSpPr>
        <xdr:cNvPr id="21" name="20 Rectángulo redondeado">
          <a:extLst>
            <a:ext uri="{FF2B5EF4-FFF2-40B4-BE49-F238E27FC236}">
              <a16:creationId xmlns:a16="http://schemas.microsoft.com/office/drawing/2014/main" id="{00000000-0008-0000-1100-000015000000}"/>
            </a:ext>
          </a:extLst>
        </xdr:cNvPr>
        <xdr:cNvSpPr/>
      </xdr:nvSpPr>
      <xdr:spPr>
        <a:xfrm>
          <a:off x="885825" y="484727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</a:t>
          </a:r>
        </a:p>
      </xdr:txBody>
    </xdr:sp>
    <xdr:clientData/>
  </xdr:oneCellAnchor>
  <xdr:oneCellAnchor>
    <xdr:from>
      <xdr:col>1</xdr:col>
      <xdr:colOff>28575</xdr:colOff>
      <xdr:row>151</xdr:row>
      <xdr:rowOff>9525</xdr:rowOff>
    </xdr:from>
    <xdr:ext cx="11534400" cy="342900"/>
    <xdr:sp macro="" textlink="">
      <xdr:nvSpPr>
        <xdr:cNvPr id="22" name="21 Rectángulo redondeado">
          <a:extLst>
            <a:ext uri="{FF2B5EF4-FFF2-40B4-BE49-F238E27FC236}">
              <a16:creationId xmlns:a16="http://schemas.microsoft.com/office/drawing/2014/main" id="{00000000-0008-0000-1100-000016000000}"/>
            </a:ext>
          </a:extLst>
        </xdr:cNvPr>
        <xdr:cNvSpPr/>
      </xdr:nvSpPr>
      <xdr:spPr>
        <a:xfrm>
          <a:off x="866775" y="34632900"/>
          <a:ext cx="11534400" cy="3429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Apelaciones P.Delitos</a:t>
          </a:r>
        </a:p>
      </xdr:txBody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10</xdr:col>
      <xdr:colOff>209550</xdr:colOff>
      <xdr:row>3</xdr:row>
      <xdr:rowOff>38100</xdr:rowOff>
    </xdr:to>
    <xdr:sp macro="" textlink="">
      <xdr:nvSpPr>
        <xdr:cNvPr id="23" name="22 Rectángulo redondeado">
          <a:extLst>
            <a:ext uri="{FF2B5EF4-FFF2-40B4-BE49-F238E27FC236}">
              <a16:creationId xmlns:a16="http://schemas.microsoft.com/office/drawing/2014/main" id="{00000000-0008-0000-1100-000017000000}"/>
            </a:ext>
          </a:extLst>
        </xdr:cNvPr>
        <xdr:cNvSpPr/>
      </xdr:nvSpPr>
      <xdr:spPr>
        <a:xfrm>
          <a:off x="838200" y="161925"/>
          <a:ext cx="11534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La Rioja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T38"/>
  <sheetViews>
    <sheetView tabSelected="1" workbookViewId="0"/>
  </sheetViews>
  <sheetFormatPr baseColWidth="10" defaultRowHeight="15" x14ac:dyDescent="0.25"/>
  <cols>
    <col min="1" max="21" width="11" style="1"/>
    <col min="22" max="22" width="7.5" style="1" customWidth="1"/>
    <col min="23" max="16384" width="11" style="1"/>
  </cols>
  <sheetData>
    <row r="2" spans="2:19" ht="15.75" x14ac:dyDescent="0.25">
      <c r="C2" s="2"/>
    </row>
    <row r="3" spans="2:19" ht="15.75" x14ac:dyDescent="0.25">
      <c r="C3" s="2"/>
    </row>
    <row r="4" spans="2:19" ht="15.75" x14ac:dyDescent="0.25">
      <c r="C4" s="2"/>
    </row>
    <row r="5" spans="2:19" ht="15.75" x14ac:dyDescent="0.25">
      <c r="C5" s="2"/>
    </row>
    <row r="6" spans="2:19" ht="15.75" x14ac:dyDescent="0.25">
      <c r="C6" s="2"/>
    </row>
    <row r="7" spans="2:19" ht="15.75" x14ac:dyDescent="0.25">
      <c r="C7" s="2"/>
    </row>
    <row r="8" spans="2:19" ht="15.75" x14ac:dyDescent="0.25">
      <c r="C8" s="2"/>
    </row>
    <row r="9" spans="2:19" ht="18.75" customHeight="1" x14ac:dyDescent="0.25">
      <c r="B9" s="26" t="s">
        <v>102</v>
      </c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</row>
    <row r="13" spans="2:19" ht="15.75" thickBot="1" x14ac:dyDescent="0.3"/>
    <row r="14" spans="2:19" s="3" customFormat="1" ht="30" customHeight="1" thickTop="1" thickBot="1" x14ac:dyDescent="0.25">
      <c r="C14" s="23" t="s">
        <v>0</v>
      </c>
      <c r="D14" s="24"/>
      <c r="E14" s="24"/>
      <c r="F14" s="24"/>
      <c r="G14" s="24"/>
      <c r="H14" s="25"/>
      <c r="L14" s="23" t="s">
        <v>1</v>
      </c>
      <c r="M14" s="24"/>
      <c r="N14" s="24"/>
      <c r="O14" s="24"/>
      <c r="P14" s="24"/>
      <c r="Q14" s="25"/>
    </row>
    <row r="15" spans="2:19" s="3" customFormat="1" ht="15" customHeight="1" thickTop="1" thickBot="1" x14ac:dyDescent="0.3">
      <c r="C15" s="1"/>
      <c r="D15" s="1"/>
      <c r="E15" s="1"/>
      <c r="L15" s="1"/>
      <c r="M15" s="1"/>
    </row>
    <row r="16" spans="2:19" s="3" customFormat="1" ht="30" customHeight="1" thickTop="1" thickBot="1" x14ac:dyDescent="0.25">
      <c r="C16" s="23" t="s">
        <v>2</v>
      </c>
      <c r="D16" s="24"/>
      <c r="E16" s="24"/>
      <c r="F16" s="24"/>
      <c r="G16" s="24"/>
      <c r="H16" s="25"/>
      <c r="L16" s="23" t="s">
        <v>3</v>
      </c>
      <c r="M16" s="24"/>
      <c r="N16" s="24"/>
      <c r="O16" s="24"/>
      <c r="P16" s="24"/>
      <c r="Q16" s="25"/>
    </row>
    <row r="17" spans="3:20" s="3" customFormat="1" ht="15" customHeight="1" thickTop="1" thickBot="1" x14ac:dyDescent="0.3">
      <c r="D17" s="1"/>
      <c r="E17" s="1"/>
      <c r="M17" s="1"/>
    </row>
    <row r="18" spans="3:20" s="3" customFormat="1" ht="30" customHeight="1" thickTop="1" thickBot="1" x14ac:dyDescent="0.25">
      <c r="C18" s="23" t="s">
        <v>4</v>
      </c>
      <c r="D18" s="24"/>
      <c r="E18" s="24"/>
      <c r="F18" s="24"/>
      <c r="G18" s="24"/>
      <c r="H18" s="25"/>
      <c r="L18" s="23" t="s">
        <v>5</v>
      </c>
      <c r="M18" s="24"/>
      <c r="N18" s="24"/>
      <c r="O18" s="24"/>
      <c r="P18" s="24"/>
      <c r="Q18" s="25"/>
    </row>
    <row r="19" spans="3:20" s="3" customFormat="1" ht="15" customHeight="1" thickTop="1" thickBot="1" x14ac:dyDescent="0.3">
      <c r="D19" s="1"/>
      <c r="E19" s="1"/>
      <c r="M19" s="1"/>
    </row>
    <row r="20" spans="3:20" s="3" customFormat="1" ht="30" customHeight="1" thickTop="1" thickBot="1" x14ac:dyDescent="0.25">
      <c r="C20" s="23" t="s">
        <v>6</v>
      </c>
      <c r="D20" s="24"/>
      <c r="E20" s="24"/>
      <c r="F20" s="24"/>
      <c r="G20" s="24"/>
      <c r="H20" s="25"/>
      <c r="L20" s="23" t="s">
        <v>7</v>
      </c>
      <c r="M20" s="24"/>
      <c r="N20" s="24"/>
      <c r="O20" s="24"/>
      <c r="P20" s="24"/>
      <c r="Q20" s="25"/>
    </row>
    <row r="21" spans="3:20" s="3" customFormat="1" ht="15" customHeight="1" thickTop="1" thickBot="1" x14ac:dyDescent="0.3">
      <c r="C21" s="1"/>
      <c r="D21" s="1"/>
      <c r="E21" s="1"/>
      <c r="M21" s="1"/>
      <c r="T21" s="1"/>
    </row>
    <row r="22" spans="3:20" s="3" customFormat="1" ht="30" customHeight="1" thickTop="1" thickBot="1" x14ac:dyDescent="0.25">
      <c r="C22" s="23" t="s">
        <v>8</v>
      </c>
      <c r="D22" s="24"/>
      <c r="E22" s="24"/>
      <c r="F22" s="24"/>
      <c r="G22" s="24"/>
      <c r="H22" s="25"/>
      <c r="L22" s="23" t="s">
        <v>9</v>
      </c>
      <c r="M22" s="24"/>
      <c r="N22" s="24"/>
      <c r="O22" s="24"/>
      <c r="P22" s="24"/>
      <c r="Q22" s="25"/>
    </row>
    <row r="23" spans="3:20" s="3" customFormat="1" ht="15" customHeight="1" thickTop="1" thickBot="1" x14ac:dyDescent="0.3">
      <c r="C23" s="1"/>
      <c r="D23" s="1"/>
      <c r="E23" s="1"/>
    </row>
    <row r="24" spans="3:20" s="3" customFormat="1" ht="30" customHeight="1" thickTop="1" thickBot="1" x14ac:dyDescent="0.25">
      <c r="C24" s="23" t="s">
        <v>10</v>
      </c>
      <c r="D24" s="24"/>
      <c r="E24" s="24"/>
      <c r="F24" s="24"/>
      <c r="G24" s="24"/>
      <c r="H24" s="25"/>
      <c r="L24" s="23" t="s">
        <v>11</v>
      </c>
      <c r="M24" s="24"/>
      <c r="N24" s="24"/>
      <c r="O24" s="24"/>
      <c r="P24" s="24"/>
      <c r="Q24" s="25"/>
    </row>
    <row r="25" spans="3:20" s="3" customFormat="1" ht="15" customHeight="1" thickTop="1" thickBot="1" x14ac:dyDescent="0.3">
      <c r="C25" s="1"/>
      <c r="D25" s="1"/>
      <c r="E25" s="1"/>
    </row>
    <row r="26" spans="3:20" s="3" customFormat="1" ht="30" customHeight="1" thickTop="1" thickBot="1" x14ac:dyDescent="0.25">
      <c r="C26" s="23" t="s">
        <v>12</v>
      </c>
      <c r="D26" s="24"/>
      <c r="E26" s="24"/>
      <c r="F26" s="24"/>
      <c r="G26" s="24"/>
      <c r="H26" s="25"/>
      <c r="L26" s="23" t="s">
        <v>13</v>
      </c>
      <c r="M26" s="24"/>
      <c r="N26" s="24"/>
      <c r="O26" s="24"/>
      <c r="P26" s="24"/>
      <c r="Q26" s="25"/>
    </row>
    <row r="27" spans="3:20" s="3" customFormat="1" ht="15" customHeight="1" thickTop="1" thickBot="1" x14ac:dyDescent="0.3">
      <c r="C27" s="1"/>
      <c r="D27" s="1"/>
      <c r="E27" s="1"/>
    </row>
    <row r="28" spans="3:20" s="3" customFormat="1" ht="30" customHeight="1" thickTop="1" thickBot="1" x14ac:dyDescent="0.25">
      <c r="C28" s="23" t="s">
        <v>14</v>
      </c>
      <c r="D28" s="24"/>
      <c r="E28" s="24"/>
      <c r="F28" s="24"/>
      <c r="G28" s="24"/>
      <c r="H28" s="25"/>
      <c r="L28" s="23" t="s">
        <v>15</v>
      </c>
      <c r="M28" s="24"/>
      <c r="N28" s="24"/>
      <c r="O28" s="24"/>
      <c r="P28" s="24"/>
      <c r="Q28" s="25"/>
    </row>
    <row r="29" spans="3:20" s="3" customFormat="1" ht="15" customHeight="1" thickTop="1" thickBot="1" x14ac:dyDescent="0.3">
      <c r="C29" s="1"/>
      <c r="D29" s="1"/>
      <c r="E29" s="1"/>
    </row>
    <row r="30" spans="3:20" s="3" customFormat="1" ht="30" customHeight="1" thickTop="1" thickBot="1" x14ac:dyDescent="0.25">
      <c r="C30" s="23" t="s">
        <v>16</v>
      </c>
      <c r="D30" s="24"/>
      <c r="E30" s="24"/>
      <c r="F30" s="24"/>
      <c r="G30" s="24"/>
      <c r="H30" s="25"/>
    </row>
    <row r="31" spans="3:20" s="3" customFormat="1" ht="15" customHeight="1" thickTop="1" x14ac:dyDescent="0.25">
      <c r="C31" s="1"/>
      <c r="D31" s="1"/>
      <c r="E31" s="1"/>
    </row>
    <row r="32" spans="3:20" s="3" customFormat="1" x14ac:dyDescent="0.25">
      <c r="D32" s="1"/>
      <c r="E32" s="1"/>
    </row>
    <row r="33" spans="5:5" s="3" customFormat="1" x14ac:dyDescent="0.25">
      <c r="E33" s="1"/>
    </row>
    <row r="34" spans="5:5" s="3" customFormat="1" x14ac:dyDescent="0.25">
      <c r="E34" s="1"/>
    </row>
    <row r="35" spans="5:5" s="3" customFormat="1" x14ac:dyDescent="0.25">
      <c r="E35" s="1"/>
    </row>
    <row r="36" spans="5:5" s="3" customFormat="1" x14ac:dyDescent="0.25">
      <c r="E36" s="1"/>
    </row>
    <row r="37" spans="5:5" s="3" customFormat="1" x14ac:dyDescent="0.25">
      <c r="E37" s="1"/>
    </row>
    <row r="38" spans="5:5" s="3" customFormat="1" x14ac:dyDescent="0.25">
      <c r="E38" s="1"/>
    </row>
  </sheetData>
  <mergeCells count="18">
    <mergeCell ref="C26:H26"/>
    <mergeCell ref="L26:Q26"/>
    <mergeCell ref="C28:H28"/>
    <mergeCell ref="L28:Q28"/>
    <mergeCell ref="C30:H30"/>
    <mergeCell ref="C20:H20"/>
    <mergeCell ref="L20:Q20"/>
    <mergeCell ref="C22:H22"/>
    <mergeCell ref="L22:Q22"/>
    <mergeCell ref="C24:H24"/>
    <mergeCell ref="L24:Q24"/>
    <mergeCell ref="C18:H18"/>
    <mergeCell ref="L18:Q18"/>
    <mergeCell ref="B9:S9"/>
    <mergeCell ref="C14:H14"/>
    <mergeCell ref="L14:Q14"/>
    <mergeCell ref="C16:H16"/>
    <mergeCell ref="L16:Q16"/>
  </mergeCells>
  <hyperlinks>
    <hyperlink ref="C14:H14" location="Andalucía!A1" display="Andalucía" xr:uid="{00000000-0004-0000-0000-000000000000}"/>
    <hyperlink ref="C16:H16" location="Aragón!A1" display="Aragón" xr:uid="{00000000-0004-0000-0000-000001000000}"/>
    <hyperlink ref="C18:H18" location="Asturias!A1" display="Principado de Asturias" xr:uid="{00000000-0004-0000-0000-000002000000}"/>
    <hyperlink ref="C20:H20" location="'Illes Balears'!A1" display="Balears, Illes" xr:uid="{00000000-0004-0000-0000-000003000000}"/>
    <hyperlink ref="C22:H22" location="Canarias!A1" display="Canarias" xr:uid="{00000000-0004-0000-0000-000004000000}"/>
    <hyperlink ref="C24:H24" location="Cantabria!A1" display="Cantabria" xr:uid="{00000000-0004-0000-0000-000005000000}"/>
    <hyperlink ref="C26:H26" location="'Castilla y León'!A1" display="Castilla y León" xr:uid="{00000000-0004-0000-0000-000006000000}"/>
    <hyperlink ref="C28:H28" location="'Castilla La Mancha'!A1" display="Castilla - La Mancha" xr:uid="{00000000-0004-0000-0000-000007000000}"/>
    <hyperlink ref="C30:H30" location="Cataluña!A1" display="Cataluña" xr:uid="{00000000-0004-0000-0000-000008000000}"/>
    <hyperlink ref="L14:Q14" location="'Com. Valenciana'!A1" display="Com. Valenciana" xr:uid="{00000000-0004-0000-0000-000009000000}"/>
    <hyperlink ref="L16:Q16" location="Extremadura!A1" display="Extremadura" xr:uid="{00000000-0004-0000-0000-00000A000000}"/>
    <hyperlink ref="L18:Q18" location="Galicia!A1" display="Galicia" xr:uid="{00000000-0004-0000-0000-00000B000000}"/>
    <hyperlink ref="L20:Q20" location="'Com. Madrid'!A1" display="Madrid, Comunidad de" xr:uid="{00000000-0004-0000-0000-00000C000000}"/>
    <hyperlink ref="L22:Q22" location="'Región de Murcia'!A1" display="Murcia, Región de" xr:uid="{00000000-0004-0000-0000-00000D000000}"/>
    <hyperlink ref="L24:Q24" location="Navarra!A1" display="Navarra, Comunidad Foral de" xr:uid="{00000000-0004-0000-0000-00000E000000}"/>
    <hyperlink ref="L26:Q26" location="'Pais Vasco'!A1" display="País Vasco" xr:uid="{00000000-0004-0000-0000-00000F000000}"/>
    <hyperlink ref="L28:Q28" location="'La Rioja'!A1" display="Rioja, La" xr:uid="{00000000-0004-0000-0000-000010000000}"/>
  </hyperlinks>
  <pageMargins left="0.7" right="0.7" top="0.75" bottom="0.75" header="0.3" footer="0.3"/>
  <pageSetup paperSize="9" orientation="landscape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1:N228"/>
  <sheetViews>
    <sheetView workbookViewId="0"/>
  </sheetViews>
  <sheetFormatPr baseColWidth="10" defaultRowHeight="12.75" x14ac:dyDescent="0.2"/>
  <cols>
    <col min="2" max="2" width="56.875" bestFit="1" customWidth="1"/>
    <col min="3" max="4" width="12.5" customWidth="1"/>
    <col min="5" max="5" width="12.75" customWidth="1"/>
    <col min="6" max="6" width="8.75" bestFit="1" customWidth="1"/>
    <col min="7" max="7" width="11.625" customWidth="1"/>
    <col min="8" max="8" width="12.125" customWidth="1"/>
    <col min="9" max="9" width="12.75" customWidth="1"/>
    <col min="10" max="10" width="8.75" bestFit="1" customWidth="1"/>
    <col min="11" max="11" width="11.625" bestFit="1" customWidth="1"/>
    <col min="12" max="12" width="12" bestFit="1" customWidth="1"/>
    <col min="13" max="13" width="12.75" customWidth="1"/>
    <col min="14" max="14" width="9.625" bestFit="1" customWidth="1"/>
  </cols>
  <sheetData>
    <row r="11" spans="2:5" ht="27" customHeight="1" x14ac:dyDescent="0.2">
      <c r="B11" s="20" t="str">
        <f>Portada!B9</f>
        <v>1º Trimestre 2023</v>
      </c>
    </row>
    <row r="13" spans="2:5" ht="42.75" customHeight="1" thickBot="1" x14ac:dyDescent="0.25">
      <c r="C13" s="8" t="s">
        <v>103</v>
      </c>
      <c r="D13" s="8" t="s">
        <v>104</v>
      </c>
      <c r="E13" s="8" t="s">
        <v>99</v>
      </c>
    </row>
    <row r="14" spans="2:5" ht="20.100000000000001" customHeight="1" thickBot="1" x14ac:dyDescent="0.25">
      <c r="B14" s="4" t="s">
        <v>22</v>
      </c>
      <c r="C14" s="5">
        <v>9149</v>
      </c>
      <c r="D14" s="5">
        <v>9539</v>
      </c>
      <c r="E14" s="6">
        <f>IF(C14&gt;0,(D14-C14)/C14)</f>
        <v>4.262760957481692E-2</v>
      </c>
    </row>
    <row r="15" spans="2:5" ht="20.100000000000001" customHeight="1" thickBot="1" x14ac:dyDescent="0.25">
      <c r="B15" s="4" t="s">
        <v>17</v>
      </c>
      <c r="C15" s="5">
        <v>8875</v>
      </c>
      <c r="D15" s="5">
        <v>9308</v>
      </c>
      <c r="E15" s="6">
        <f t="shared" ref="E15:E25" si="0">IF(C15&gt;0,(D15-C15)/C15)</f>
        <v>4.8788732394366194E-2</v>
      </c>
    </row>
    <row r="16" spans="2:5" ht="20.100000000000001" customHeight="1" thickBot="1" x14ac:dyDescent="0.25">
      <c r="B16" s="4" t="s">
        <v>18</v>
      </c>
      <c r="C16" s="5">
        <v>6701</v>
      </c>
      <c r="D16" s="5">
        <v>6986</v>
      </c>
      <c r="E16" s="6">
        <f t="shared" si="0"/>
        <v>4.2530965527533202E-2</v>
      </c>
    </row>
    <row r="17" spans="2:5" ht="20.100000000000001" customHeight="1" thickBot="1" x14ac:dyDescent="0.25">
      <c r="B17" s="4" t="s">
        <v>19</v>
      </c>
      <c r="C17" s="5">
        <v>2174</v>
      </c>
      <c r="D17" s="5">
        <v>2322</v>
      </c>
      <c r="E17" s="6">
        <f t="shared" si="0"/>
        <v>6.8077276908923637E-2</v>
      </c>
    </row>
    <row r="18" spans="2:5" ht="20.100000000000001" customHeight="1" thickBot="1" x14ac:dyDescent="0.25">
      <c r="B18" s="4" t="s">
        <v>100</v>
      </c>
      <c r="C18" s="5">
        <v>25</v>
      </c>
      <c r="D18" s="5">
        <v>24</v>
      </c>
      <c r="E18" s="6">
        <f>IF(C18=0,"-",(D18-C18)/C18)</f>
        <v>-0.04</v>
      </c>
    </row>
    <row r="19" spans="2:5" ht="20.100000000000001" customHeight="1" thickBot="1" x14ac:dyDescent="0.25">
      <c r="B19" s="4" t="s">
        <v>101</v>
      </c>
      <c r="C19" s="5">
        <v>1</v>
      </c>
      <c r="D19" s="5">
        <v>0</v>
      </c>
      <c r="E19" s="6">
        <f>IF(C19=0,"-",(D19-C19)/C19)</f>
        <v>-1</v>
      </c>
    </row>
    <row r="20" spans="2:5" ht="20.100000000000001" customHeight="1" thickBot="1" x14ac:dyDescent="0.25">
      <c r="B20" s="4" t="s">
        <v>20</v>
      </c>
      <c r="C20" s="6">
        <f>C17/C15</f>
        <v>0.24495774647887325</v>
      </c>
      <c r="D20" s="6">
        <f>D17/D15</f>
        <v>0.24946282767511818</v>
      </c>
      <c r="E20" s="6">
        <f t="shared" si="0"/>
        <v>1.8391258333336599E-2</v>
      </c>
    </row>
    <row r="21" spans="2:5" ht="30" customHeight="1" thickBot="1" x14ac:dyDescent="0.25">
      <c r="B21" s="4" t="s">
        <v>23</v>
      </c>
      <c r="C21" s="5">
        <v>429</v>
      </c>
      <c r="D21" s="5">
        <v>548</v>
      </c>
      <c r="E21" s="6">
        <f t="shared" si="0"/>
        <v>0.27738927738927738</v>
      </c>
    </row>
    <row r="22" spans="2:5" ht="20.100000000000001" customHeight="1" thickBot="1" x14ac:dyDescent="0.25">
      <c r="B22" s="4" t="s">
        <v>24</v>
      </c>
      <c r="C22" s="5">
        <v>289</v>
      </c>
      <c r="D22" s="5">
        <v>387</v>
      </c>
      <c r="E22" s="6">
        <f t="shared" si="0"/>
        <v>0.33910034602076122</v>
      </c>
    </row>
    <row r="23" spans="2:5" ht="20.100000000000001" customHeight="1" thickBot="1" x14ac:dyDescent="0.25">
      <c r="B23" s="4" t="s">
        <v>25</v>
      </c>
      <c r="C23" s="5">
        <v>140</v>
      </c>
      <c r="D23" s="5">
        <v>161</v>
      </c>
      <c r="E23" s="6">
        <f t="shared" si="0"/>
        <v>0.15</v>
      </c>
    </row>
    <row r="24" spans="2:5" ht="20.100000000000001" customHeight="1" thickBot="1" x14ac:dyDescent="0.25">
      <c r="B24" s="4" t="s">
        <v>21</v>
      </c>
      <c r="C24" s="6">
        <f>C23/C21</f>
        <v>0.32634032634032634</v>
      </c>
      <c r="D24" s="6">
        <f t="shared" ref="D24" si="1">D23/D21</f>
        <v>0.29379562043795621</v>
      </c>
      <c r="E24" s="6">
        <f t="shared" si="0"/>
        <v>-9.972627737226275E-2</v>
      </c>
    </row>
    <row r="25" spans="2:5" ht="20.100000000000001" customHeight="1" thickBot="1" x14ac:dyDescent="0.25">
      <c r="B25" s="7" t="s">
        <v>26</v>
      </c>
      <c r="C25" s="6">
        <v>0.20188982525326651</v>
      </c>
      <c r="D25" s="6">
        <v>0.20963071616996484</v>
      </c>
      <c r="E25" s="6">
        <f t="shared" si="0"/>
        <v>3.8342154722198332E-2</v>
      </c>
    </row>
    <row r="33" spans="2:5" ht="42.75" customHeight="1" thickBot="1" x14ac:dyDescent="0.25">
      <c r="C33" s="8" t="s">
        <v>103</v>
      </c>
      <c r="D33" s="8" t="s">
        <v>104</v>
      </c>
      <c r="E33" s="8" t="s">
        <v>99</v>
      </c>
    </row>
    <row r="34" spans="2:5" ht="20.100000000000001" customHeight="1" thickBot="1" x14ac:dyDescent="0.25">
      <c r="B34" s="4" t="s">
        <v>27</v>
      </c>
      <c r="C34" s="5">
        <v>2034</v>
      </c>
      <c r="D34" s="5">
        <v>1985</v>
      </c>
      <c r="E34" s="6">
        <f>IF(C34&gt;0,(D34-C34)/C34)</f>
        <v>-2.4090462143559487E-2</v>
      </c>
    </row>
    <row r="35" spans="2:5" ht="20.100000000000001" customHeight="1" thickBot="1" x14ac:dyDescent="0.25">
      <c r="B35" s="4" t="s">
        <v>29</v>
      </c>
      <c r="C35" s="5">
        <v>1</v>
      </c>
      <c r="D35" s="5">
        <v>15</v>
      </c>
      <c r="E35" s="6">
        <f t="shared" ref="E35:E37" si="2">IF(C35&gt;0,(D35-C35)/C35)</f>
        <v>14</v>
      </c>
    </row>
    <row r="36" spans="2:5" ht="20.100000000000001" customHeight="1" thickBot="1" x14ac:dyDescent="0.25">
      <c r="B36" s="4" t="s">
        <v>28</v>
      </c>
      <c r="C36" s="5">
        <v>1605</v>
      </c>
      <c r="D36" s="5">
        <v>1535</v>
      </c>
      <c r="E36" s="6">
        <f t="shared" si="2"/>
        <v>-4.3613707165109032E-2</v>
      </c>
    </row>
    <row r="37" spans="2:5" ht="20.100000000000001" customHeight="1" thickBot="1" x14ac:dyDescent="0.25">
      <c r="B37" s="4" t="s">
        <v>30</v>
      </c>
      <c r="C37" s="5">
        <v>428</v>
      </c>
      <c r="D37" s="5">
        <v>435</v>
      </c>
      <c r="E37" s="6">
        <f t="shared" si="2"/>
        <v>1.6355140186915886E-2</v>
      </c>
    </row>
    <row r="43" spans="2:5" ht="42.75" customHeight="1" thickBot="1" x14ac:dyDescent="0.25">
      <c r="C43" s="8" t="s">
        <v>103</v>
      </c>
      <c r="D43" s="8" t="s">
        <v>104</v>
      </c>
      <c r="E43" s="8" t="s">
        <v>99</v>
      </c>
    </row>
    <row r="44" spans="2:5" ht="20.100000000000001" customHeight="1" thickBot="1" x14ac:dyDescent="0.25">
      <c r="B44" s="4" t="s">
        <v>33</v>
      </c>
      <c r="C44" s="5">
        <v>1336</v>
      </c>
      <c r="D44" s="5">
        <v>1351</v>
      </c>
      <c r="E44" s="6">
        <f>IF(C44&gt;0,(D44-C44)/C44)</f>
        <v>1.1227544910179641E-2</v>
      </c>
    </row>
    <row r="45" spans="2:5" ht="20.100000000000001" customHeight="1" thickBot="1" x14ac:dyDescent="0.25">
      <c r="B45" s="4" t="s">
        <v>34</v>
      </c>
      <c r="C45" s="5">
        <v>169</v>
      </c>
      <c r="D45" s="5">
        <v>164</v>
      </c>
      <c r="E45" s="6">
        <f t="shared" ref="E45:E51" si="3">IF(C45&gt;0,(D45-C45)/C45)</f>
        <v>-2.9585798816568046E-2</v>
      </c>
    </row>
    <row r="46" spans="2:5" ht="20.100000000000001" customHeight="1" thickBot="1" x14ac:dyDescent="0.25">
      <c r="B46" s="4" t="s">
        <v>31</v>
      </c>
      <c r="C46" s="5">
        <v>168</v>
      </c>
      <c r="D46" s="5">
        <v>370</v>
      </c>
      <c r="E46" s="6">
        <f t="shared" si="3"/>
        <v>1.2023809523809523</v>
      </c>
    </row>
    <row r="47" spans="2:5" ht="20.100000000000001" customHeight="1" thickBot="1" x14ac:dyDescent="0.25">
      <c r="B47" s="4" t="s">
        <v>32</v>
      </c>
      <c r="C47" s="5">
        <v>3523</v>
      </c>
      <c r="D47" s="5">
        <v>2967</v>
      </c>
      <c r="E47" s="6">
        <f t="shared" si="3"/>
        <v>-0.15782003973885891</v>
      </c>
    </row>
    <row r="48" spans="2:5" ht="20.100000000000001" customHeight="1" thickBot="1" x14ac:dyDescent="0.25">
      <c r="B48" s="4" t="s">
        <v>35</v>
      </c>
      <c r="C48" s="5">
        <v>1814</v>
      </c>
      <c r="D48" s="5">
        <v>1676</v>
      </c>
      <c r="E48" s="6">
        <f t="shared" si="3"/>
        <v>-7.6074972436604188E-2</v>
      </c>
    </row>
    <row r="49" spans="2:5" ht="20.100000000000001" customHeight="1" thickBot="1" x14ac:dyDescent="0.25">
      <c r="B49" s="4" t="s">
        <v>67</v>
      </c>
      <c r="C49" s="5">
        <v>2214</v>
      </c>
      <c r="D49" s="5">
        <v>2224</v>
      </c>
      <c r="E49" s="6">
        <f t="shared" si="3"/>
        <v>4.5167118337850042E-3</v>
      </c>
    </row>
    <row r="50" spans="2:5" ht="20.100000000000001" customHeight="1" collapsed="1" thickBot="1" x14ac:dyDescent="0.25">
      <c r="B50" s="4" t="s">
        <v>36</v>
      </c>
      <c r="C50" s="6">
        <f>C44/(C44+C45)</f>
        <v>0.88770764119601331</v>
      </c>
      <c r="D50" s="6">
        <f>D44/(D44+D45)</f>
        <v>0.89174917491749173</v>
      </c>
      <c r="E50" s="6">
        <f t="shared" si="3"/>
        <v>4.5527756368450752E-3</v>
      </c>
    </row>
    <row r="51" spans="2:5" ht="20.100000000000001" customHeight="1" thickBot="1" x14ac:dyDescent="0.25">
      <c r="B51" s="4" t="s">
        <v>37</v>
      </c>
      <c r="C51" s="6">
        <f>C47/(C46+C47)</f>
        <v>0.95448387970739634</v>
      </c>
      <c r="D51" s="6">
        <f>D47/(D46+D47)</f>
        <v>0.88912196583757863</v>
      </c>
      <c r="E51" s="6">
        <f t="shared" si="3"/>
        <v>-6.847880331918739E-2</v>
      </c>
    </row>
    <row r="57" spans="2:5" ht="42.75" customHeight="1" thickBot="1" x14ac:dyDescent="0.25">
      <c r="C57" s="8" t="s">
        <v>103</v>
      </c>
      <c r="D57" s="8" t="s">
        <v>104</v>
      </c>
      <c r="E57" s="8" t="s">
        <v>99</v>
      </c>
    </row>
    <row r="58" spans="2:5" ht="20.100000000000001" customHeight="1" thickBot="1" x14ac:dyDescent="0.25">
      <c r="B58" s="4" t="s">
        <v>38</v>
      </c>
      <c r="C58" s="5">
        <v>1381</v>
      </c>
      <c r="D58" s="5">
        <v>1529</v>
      </c>
      <c r="E58" s="6">
        <f>IF(C58&gt;0,(D58-C58)/C58)</f>
        <v>0.10716871832005793</v>
      </c>
    </row>
    <row r="59" spans="2:5" ht="20.100000000000001" customHeight="1" thickBot="1" x14ac:dyDescent="0.25">
      <c r="B59" s="4" t="s">
        <v>41</v>
      </c>
      <c r="C59" s="5">
        <v>922</v>
      </c>
      <c r="D59" s="5">
        <v>1021</v>
      </c>
      <c r="E59" s="6">
        <f t="shared" ref="E59:E63" si="4">IF(C59&gt;0,(D59-C59)/C59)</f>
        <v>0.10737527114967461</v>
      </c>
    </row>
    <row r="60" spans="2:5" ht="20.100000000000001" customHeight="1" thickBot="1" x14ac:dyDescent="0.25">
      <c r="B60" s="4" t="s">
        <v>42</v>
      </c>
      <c r="C60" s="5">
        <v>290</v>
      </c>
      <c r="D60" s="5">
        <v>330</v>
      </c>
      <c r="E60" s="6">
        <f t="shared" si="4"/>
        <v>0.13793103448275862</v>
      </c>
    </row>
    <row r="61" spans="2:5" ht="20.100000000000001" customHeight="1" collapsed="1" thickBot="1" x14ac:dyDescent="0.25">
      <c r="B61" s="4" t="s">
        <v>98</v>
      </c>
      <c r="C61" s="6">
        <f>(C59+C60)/C58</f>
        <v>0.87762490948587979</v>
      </c>
      <c r="D61" s="6">
        <f>(D59+D60)/D58</f>
        <v>0.88358404185742312</v>
      </c>
      <c r="E61" s="6">
        <f t="shared" si="4"/>
        <v>6.7900674959582002E-3</v>
      </c>
    </row>
    <row r="62" spans="2:5" ht="20.100000000000001" customHeight="1" thickBot="1" x14ac:dyDescent="0.25">
      <c r="B62" s="4" t="s">
        <v>39</v>
      </c>
      <c r="C62" s="6">
        <v>0.85847299813780265</v>
      </c>
      <c r="D62" s="6">
        <v>0.87264957264957266</v>
      </c>
      <c r="E62" s="6">
        <f t="shared" si="4"/>
        <v>1.6513710439957693E-2</v>
      </c>
    </row>
    <row r="63" spans="2:5" ht="20.100000000000001" customHeight="1" thickBot="1" x14ac:dyDescent="0.25">
      <c r="B63" s="4" t="s">
        <v>40</v>
      </c>
      <c r="C63" s="6">
        <v>0.94462540716612375</v>
      </c>
      <c r="D63" s="6">
        <v>0.91922005571030641</v>
      </c>
      <c r="E63" s="6">
        <f t="shared" si="4"/>
        <v>-2.6894630679089402E-2</v>
      </c>
    </row>
    <row r="69" spans="2:5" ht="42.75" customHeight="1" thickBot="1" x14ac:dyDescent="0.25">
      <c r="C69" s="8" t="s">
        <v>103</v>
      </c>
      <c r="D69" s="8" t="s">
        <v>104</v>
      </c>
      <c r="E69" s="8" t="s">
        <v>99</v>
      </c>
    </row>
    <row r="70" spans="2:5" ht="20.100000000000001" customHeight="1" thickBot="1" x14ac:dyDescent="0.25">
      <c r="B70" s="4" t="s">
        <v>44</v>
      </c>
      <c r="C70" s="5">
        <v>10296</v>
      </c>
      <c r="D70" s="5">
        <v>10808</v>
      </c>
      <c r="E70" s="6">
        <f t="shared" ref="E70:E75" si="5">IF(C70&gt;0,(D70-C70)/C70)</f>
        <v>4.9728049728049728E-2</v>
      </c>
    </row>
    <row r="71" spans="2:5" ht="20.100000000000001" customHeight="1" thickBot="1" x14ac:dyDescent="0.25">
      <c r="B71" s="4" t="s">
        <v>45</v>
      </c>
      <c r="C71" s="5">
        <v>2786</v>
      </c>
      <c r="D71" s="5">
        <v>3162</v>
      </c>
      <c r="E71" s="6">
        <f t="shared" si="5"/>
        <v>0.13496051687006461</v>
      </c>
    </row>
    <row r="72" spans="2:5" ht="20.100000000000001" customHeight="1" thickBot="1" x14ac:dyDescent="0.25">
      <c r="B72" s="4" t="s">
        <v>43</v>
      </c>
      <c r="C72" s="5">
        <v>13</v>
      </c>
      <c r="D72" s="5">
        <v>17</v>
      </c>
      <c r="E72" s="6">
        <f t="shared" si="5"/>
        <v>0.30769230769230771</v>
      </c>
    </row>
    <row r="73" spans="2:5" ht="20.100000000000001" customHeight="1" thickBot="1" x14ac:dyDescent="0.25">
      <c r="B73" s="4" t="s">
        <v>46</v>
      </c>
      <c r="C73" s="5">
        <v>5322</v>
      </c>
      <c r="D73" s="5">
        <v>5321</v>
      </c>
      <c r="E73" s="6">
        <f t="shared" si="5"/>
        <v>-1.8789928598271326E-4</v>
      </c>
    </row>
    <row r="74" spans="2:5" ht="20.100000000000001" customHeight="1" thickBot="1" x14ac:dyDescent="0.25">
      <c r="B74" s="4" t="s">
        <v>47</v>
      </c>
      <c r="C74" s="5">
        <v>1699</v>
      </c>
      <c r="D74" s="5">
        <v>1815</v>
      </c>
      <c r="E74" s="6">
        <f t="shared" si="5"/>
        <v>6.8275456150676872E-2</v>
      </c>
    </row>
    <row r="75" spans="2:5" ht="20.100000000000001" customHeight="1" thickBot="1" x14ac:dyDescent="0.25">
      <c r="B75" s="4" t="s">
        <v>48</v>
      </c>
      <c r="C75" s="5">
        <v>472</v>
      </c>
      <c r="D75" s="5">
        <v>488</v>
      </c>
      <c r="E75" s="6">
        <f t="shared" si="5"/>
        <v>3.3898305084745763E-2</v>
      </c>
    </row>
    <row r="76" spans="2:5" ht="20.100000000000001" customHeight="1" thickBot="1" x14ac:dyDescent="0.25">
      <c r="B76" s="4" t="s">
        <v>49</v>
      </c>
      <c r="C76" s="5">
        <v>0</v>
      </c>
      <c r="D76" s="5">
        <v>0</v>
      </c>
      <c r="E76" s="6" t="str">
        <f>IF(C76&gt;0,(D76-C76)/C76,"-")</f>
        <v>-</v>
      </c>
    </row>
    <row r="77" spans="2:5" ht="20.100000000000001" customHeight="1" thickBot="1" x14ac:dyDescent="0.25">
      <c r="B77" s="4" t="s">
        <v>50</v>
      </c>
      <c r="C77" s="5">
        <v>4</v>
      </c>
      <c r="D77" s="5">
        <v>5</v>
      </c>
      <c r="E77" s="6">
        <f>IF(C77&gt;0,(D77-C77)/C77,"-")</f>
        <v>0.25</v>
      </c>
    </row>
    <row r="89" spans="2:5" ht="42.75" customHeight="1" thickBot="1" x14ac:dyDescent="0.25">
      <c r="C89" s="8" t="s">
        <v>103</v>
      </c>
      <c r="D89" s="8" t="s">
        <v>104</v>
      </c>
      <c r="E89" s="8" t="s">
        <v>99</v>
      </c>
    </row>
    <row r="90" spans="2:5" ht="29.25" thickBot="1" x14ac:dyDescent="0.25">
      <c r="B90" s="4" t="s">
        <v>51</v>
      </c>
      <c r="C90" s="5">
        <v>536</v>
      </c>
      <c r="D90" s="5">
        <v>590</v>
      </c>
      <c r="E90" s="6">
        <f>IF(C90&gt;0,(D90-C90)/C90,"-")</f>
        <v>0.10074626865671642</v>
      </c>
    </row>
    <row r="91" spans="2:5" ht="29.25" thickBot="1" x14ac:dyDescent="0.25">
      <c r="B91" s="4" t="s">
        <v>52</v>
      </c>
      <c r="C91" s="5">
        <v>353</v>
      </c>
      <c r="D91" s="5">
        <v>392</v>
      </c>
      <c r="E91" s="6">
        <f t="shared" ref="E91:E93" si="6">IF(C91&gt;0,(D91-C91)/C91,"-")</f>
        <v>0.11048158640226628</v>
      </c>
    </row>
    <row r="92" spans="2:5" ht="29.25" customHeight="1" thickBot="1" x14ac:dyDescent="0.25">
      <c r="B92" s="4" t="s">
        <v>53</v>
      </c>
      <c r="C92" s="5">
        <v>571</v>
      </c>
      <c r="D92" s="5">
        <v>667</v>
      </c>
      <c r="E92" s="6">
        <f t="shared" si="6"/>
        <v>0.1681260945709282</v>
      </c>
    </row>
    <row r="93" spans="2:5" ht="29.25" customHeight="1" thickBot="1" x14ac:dyDescent="0.25">
      <c r="B93" s="4" t="s">
        <v>54</v>
      </c>
      <c r="C93" s="6">
        <f>(C90+C91)/(C90+C91+C92)</f>
        <v>0.60890410958904106</v>
      </c>
      <c r="D93" s="6">
        <f>(D90+D91)/(D90+D91+D92)</f>
        <v>0.59551243177683444</v>
      </c>
      <c r="E93" s="6">
        <f t="shared" si="6"/>
        <v>-2.1993081671340467E-2</v>
      </c>
    </row>
    <row r="99" spans="2:5" ht="42.75" customHeight="1" thickBot="1" x14ac:dyDescent="0.25">
      <c r="C99" s="8" t="s">
        <v>103</v>
      </c>
      <c r="D99" s="8" t="s">
        <v>104</v>
      </c>
      <c r="E99" s="8" t="s">
        <v>99</v>
      </c>
    </row>
    <row r="100" spans="2:5" ht="20.100000000000001" customHeight="1" thickBot="1" x14ac:dyDescent="0.25">
      <c r="B100" s="4" t="s">
        <v>38</v>
      </c>
      <c r="C100" s="5">
        <v>1461</v>
      </c>
      <c r="D100" s="5">
        <v>1654</v>
      </c>
      <c r="E100" s="6">
        <f>IF(C100&gt;0,(D100-C100)/C100,"-")</f>
        <v>0.13210130047912388</v>
      </c>
    </row>
    <row r="101" spans="2:5" ht="20.100000000000001" customHeight="1" thickBot="1" x14ac:dyDescent="0.25">
      <c r="B101" s="4" t="s">
        <v>41</v>
      </c>
      <c r="C101" s="5">
        <v>716</v>
      </c>
      <c r="D101" s="5">
        <v>736</v>
      </c>
      <c r="E101" s="6">
        <f t="shared" ref="E101:E105" si="7">IF(C101&gt;0,(D101-C101)/C101,"-")</f>
        <v>2.7932960893854747E-2</v>
      </c>
    </row>
    <row r="102" spans="2:5" ht="20.100000000000001" customHeight="1" thickBot="1" x14ac:dyDescent="0.25">
      <c r="B102" s="4" t="s">
        <v>42</v>
      </c>
      <c r="C102" s="5">
        <v>174</v>
      </c>
      <c r="D102" s="5">
        <v>246</v>
      </c>
      <c r="E102" s="6">
        <f t="shared" si="7"/>
        <v>0.41379310344827586</v>
      </c>
    </row>
    <row r="103" spans="2:5" ht="20.100000000000001" customHeight="1" thickBot="1" x14ac:dyDescent="0.25">
      <c r="B103" s="4" t="s">
        <v>98</v>
      </c>
      <c r="C103" s="6">
        <f>(C101+C102)/C100</f>
        <v>0.60917180013689254</v>
      </c>
      <c r="D103" s="6">
        <f>(D101+D102)/D100</f>
        <v>0.59371221281741238</v>
      </c>
      <c r="E103" s="6">
        <f t="shared" si="7"/>
        <v>-2.5378041655910691E-2</v>
      </c>
    </row>
    <row r="104" spans="2:5" ht="20.100000000000001" customHeight="1" thickBot="1" x14ac:dyDescent="0.25">
      <c r="B104" s="4" t="s">
        <v>39</v>
      </c>
      <c r="C104" s="6">
        <v>0.61092150170648463</v>
      </c>
      <c r="D104" s="6">
        <v>0.58135860979462872</v>
      </c>
      <c r="E104" s="6">
        <f t="shared" si="7"/>
        <v>-4.8390655475831171E-2</v>
      </c>
    </row>
    <row r="105" spans="2:5" ht="20.100000000000001" customHeight="1" thickBot="1" x14ac:dyDescent="0.25">
      <c r="B105" s="4" t="s">
        <v>40</v>
      </c>
      <c r="C105" s="6">
        <v>0.60207612456747406</v>
      </c>
      <c r="D105" s="6">
        <v>0.634020618556701</v>
      </c>
      <c r="E105" s="6">
        <f t="shared" si="7"/>
        <v>5.3057234269463134E-2</v>
      </c>
    </row>
    <row r="111" spans="2:5" ht="42.75" customHeight="1" thickBot="1" x14ac:dyDescent="0.25">
      <c r="C111" s="8" t="s">
        <v>103</v>
      </c>
      <c r="D111" s="8" t="s">
        <v>104</v>
      </c>
      <c r="E111" s="8" t="s">
        <v>99</v>
      </c>
    </row>
    <row r="112" spans="2:5" ht="15" thickBot="1" x14ac:dyDescent="0.25">
      <c r="B112" s="4" t="s">
        <v>55</v>
      </c>
      <c r="C112" s="5">
        <v>1618</v>
      </c>
      <c r="D112" s="5">
        <v>1856</v>
      </c>
      <c r="E112" s="6">
        <f>IF(C112&gt;0,(D112-C112)/C112,"-")</f>
        <v>0.14709517923362175</v>
      </c>
    </row>
    <row r="113" spans="2:14" ht="15" thickBot="1" x14ac:dyDescent="0.25">
      <c r="B113" s="4" t="s">
        <v>56</v>
      </c>
      <c r="C113" s="5">
        <v>785</v>
      </c>
      <c r="D113" s="5">
        <v>878</v>
      </c>
      <c r="E113" s="6">
        <f t="shared" ref="E113:E114" si="8">IF(C113&gt;0,(D113-C113)/C113,"-")</f>
        <v>0.11847133757961784</v>
      </c>
    </row>
    <row r="114" spans="2:14" ht="15" thickBot="1" x14ac:dyDescent="0.25">
      <c r="B114" s="4" t="s">
        <v>57</v>
      </c>
      <c r="C114" s="5">
        <v>833</v>
      </c>
      <c r="D114" s="5">
        <v>978</v>
      </c>
      <c r="E114" s="6">
        <f t="shared" si="8"/>
        <v>0.17406962785114047</v>
      </c>
    </row>
    <row r="126" spans="2:14" ht="26.25" customHeight="1" thickBot="1" x14ac:dyDescent="0.25">
      <c r="C126" s="27" t="s">
        <v>103</v>
      </c>
      <c r="D126" s="28"/>
      <c r="E126" s="28"/>
      <c r="F126" s="29"/>
      <c r="G126" s="27" t="s">
        <v>104</v>
      </c>
      <c r="H126" s="28"/>
      <c r="I126" s="28"/>
      <c r="J126" s="29"/>
      <c r="K126" s="30" t="s">
        <v>58</v>
      </c>
      <c r="L126" s="31"/>
      <c r="M126" s="31"/>
      <c r="N126" s="31"/>
    </row>
    <row r="127" spans="2:14" ht="29.25" customHeight="1" thickBot="1" x14ac:dyDescent="0.25">
      <c r="C127" s="11" t="s">
        <v>59</v>
      </c>
      <c r="D127" s="12" t="s">
        <v>60</v>
      </c>
      <c r="E127" s="12" t="s">
        <v>61</v>
      </c>
      <c r="F127" s="12" t="s">
        <v>62</v>
      </c>
      <c r="G127" s="11" t="s">
        <v>59</v>
      </c>
      <c r="H127" s="12" t="s">
        <v>60</v>
      </c>
      <c r="I127" s="12" t="s">
        <v>61</v>
      </c>
      <c r="J127" s="12" t="s">
        <v>62</v>
      </c>
      <c r="K127" s="11" t="s">
        <v>59</v>
      </c>
      <c r="L127" s="12" t="s">
        <v>60</v>
      </c>
      <c r="M127" s="12" t="s">
        <v>61</v>
      </c>
      <c r="N127" s="12" t="s">
        <v>62</v>
      </c>
    </row>
    <row r="128" spans="2:14" ht="15" thickBot="1" x14ac:dyDescent="0.25">
      <c r="B128" s="4" t="s">
        <v>63</v>
      </c>
      <c r="C128" s="10">
        <v>11</v>
      </c>
      <c r="D128" s="10">
        <v>6</v>
      </c>
      <c r="E128" s="10">
        <v>4</v>
      </c>
      <c r="F128" s="10">
        <v>21</v>
      </c>
      <c r="G128" s="10">
        <v>14</v>
      </c>
      <c r="H128" s="10">
        <v>4</v>
      </c>
      <c r="I128" s="10">
        <v>2</v>
      </c>
      <c r="J128" s="10">
        <v>20</v>
      </c>
      <c r="K128" s="6">
        <f>IF(C128=0,"-",(G128-C128)/C128)</f>
        <v>0.27272727272727271</v>
      </c>
      <c r="L128" s="6">
        <f t="shared" ref="L128:N128" si="9">IF(D128=0,"-",(H128-D128)/D128)</f>
        <v>-0.33333333333333331</v>
      </c>
      <c r="M128" s="6">
        <f t="shared" si="9"/>
        <v>-0.5</v>
      </c>
      <c r="N128" s="6">
        <f t="shared" si="9"/>
        <v>-4.7619047619047616E-2</v>
      </c>
    </row>
    <row r="129" spans="2:14" ht="15" thickBot="1" x14ac:dyDescent="0.25">
      <c r="B129" s="4" t="s">
        <v>64</v>
      </c>
      <c r="C129" s="10">
        <v>4</v>
      </c>
      <c r="D129" s="10">
        <v>2</v>
      </c>
      <c r="E129" s="10">
        <v>1</v>
      </c>
      <c r="F129" s="10">
        <v>7</v>
      </c>
      <c r="G129" s="10">
        <v>5</v>
      </c>
      <c r="H129" s="10">
        <v>0</v>
      </c>
      <c r="I129" s="10">
        <v>0</v>
      </c>
      <c r="J129" s="10">
        <v>5</v>
      </c>
      <c r="K129" s="6">
        <f t="shared" ref="K129:K133" si="10">IF(C129=0,"-",(G129-C129)/C129)</f>
        <v>0.25</v>
      </c>
      <c r="L129" s="6">
        <f t="shared" ref="L129:L133" si="11">IF(D129=0,"-",(H129-D129)/D129)</f>
        <v>-1</v>
      </c>
      <c r="M129" s="6">
        <f t="shared" ref="M129:M133" si="12">IF(E129=0,"-",(I129-E129)/E129)</f>
        <v>-1</v>
      </c>
      <c r="N129" s="6">
        <f t="shared" ref="N129:N133" si="13">IF(F129=0,"-",(J129-F129)/F129)</f>
        <v>-0.2857142857142857</v>
      </c>
    </row>
    <row r="130" spans="2:14" ht="15" thickBot="1" x14ac:dyDescent="0.25">
      <c r="B130" s="4" t="s">
        <v>65</v>
      </c>
      <c r="C130" s="10">
        <v>0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6" t="str">
        <f t="shared" si="10"/>
        <v>-</v>
      </c>
      <c r="L130" s="6" t="str">
        <f t="shared" si="11"/>
        <v>-</v>
      </c>
      <c r="M130" s="6" t="str">
        <f t="shared" si="12"/>
        <v>-</v>
      </c>
      <c r="N130" s="6" t="str">
        <f t="shared" si="13"/>
        <v>-</v>
      </c>
    </row>
    <row r="131" spans="2:14" ht="15" thickBot="1" x14ac:dyDescent="0.25">
      <c r="B131" s="7" t="s">
        <v>66</v>
      </c>
      <c r="C131" s="10">
        <v>0</v>
      </c>
      <c r="D131" s="10">
        <v>0</v>
      </c>
      <c r="E131" s="10">
        <v>0</v>
      </c>
      <c r="F131" s="10">
        <v>0</v>
      </c>
      <c r="G131" s="10">
        <v>0</v>
      </c>
      <c r="H131" s="10">
        <v>0</v>
      </c>
      <c r="I131" s="10">
        <v>0</v>
      </c>
      <c r="J131" s="10">
        <v>0</v>
      </c>
      <c r="K131" s="6" t="str">
        <f t="shared" si="10"/>
        <v>-</v>
      </c>
      <c r="L131" s="6" t="str">
        <f t="shared" si="11"/>
        <v>-</v>
      </c>
      <c r="M131" s="6" t="str">
        <f t="shared" si="12"/>
        <v>-</v>
      </c>
      <c r="N131" s="6" t="str">
        <f t="shared" si="13"/>
        <v>-</v>
      </c>
    </row>
    <row r="132" spans="2:14" ht="15" thickBot="1" x14ac:dyDescent="0.25">
      <c r="B132" s="4" t="s">
        <v>67</v>
      </c>
      <c r="C132" s="10">
        <v>2</v>
      </c>
      <c r="D132" s="10">
        <v>0</v>
      </c>
      <c r="E132" s="10">
        <v>0</v>
      </c>
      <c r="F132" s="10">
        <v>2</v>
      </c>
      <c r="G132" s="10">
        <v>0</v>
      </c>
      <c r="H132" s="10">
        <v>0</v>
      </c>
      <c r="I132" s="10">
        <v>0</v>
      </c>
      <c r="J132" s="10">
        <v>0</v>
      </c>
      <c r="K132" s="6">
        <f t="shared" si="10"/>
        <v>-1</v>
      </c>
      <c r="L132" s="6" t="str">
        <f t="shared" si="11"/>
        <v>-</v>
      </c>
      <c r="M132" s="6" t="str">
        <f t="shared" si="12"/>
        <v>-</v>
      </c>
      <c r="N132" s="6">
        <f t="shared" si="13"/>
        <v>-1</v>
      </c>
    </row>
    <row r="133" spans="2:14" ht="15" thickBot="1" x14ac:dyDescent="0.25">
      <c r="B133" s="4" t="s">
        <v>68</v>
      </c>
      <c r="C133" s="10">
        <v>17</v>
      </c>
      <c r="D133" s="10">
        <v>8</v>
      </c>
      <c r="E133" s="10">
        <v>5</v>
      </c>
      <c r="F133" s="10">
        <v>30</v>
      </c>
      <c r="G133" s="10">
        <v>19</v>
      </c>
      <c r="H133" s="10">
        <v>4</v>
      </c>
      <c r="I133" s="10">
        <v>2</v>
      </c>
      <c r="J133" s="10">
        <v>25</v>
      </c>
      <c r="K133" s="6">
        <f t="shared" si="10"/>
        <v>0.11764705882352941</v>
      </c>
      <c r="L133" s="6">
        <f t="shared" si="11"/>
        <v>-0.5</v>
      </c>
      <c r="M133" s="6">
        <f t="shared" si="12"/>
        <v>-0.6</v>
      </c>
      <c r="N133" s="6">
        <f t="shared" si="13"/>
        <v>-0.16666666666666666</v>
      </c>
    </row>
    <row r="134" spans="2:14" ht="15" thickBot="1" x14ac:dyDescent="0.25">
      <c r="B134" s="4" t="s">
        <v>36</v>
      </c>
      <c r="C134" s="6">
        <f>IF(C128=0,"-",C128/(C128+C129))</f>
        <v>0.73333333333333328</v>
      </c>
      <c r="D134" s="6">
        <f>IF(D128=0,"-",D128/(D128+D129))</f>
        <v>0.75</v>
      </c>
      <c r="E134" s="6">
        <f t="shared" ref="E134:J134" si="14">IF(E128=0,"-",E128/(E128+E129))</f>
        <v>0.8</v>
      </c>
      <c r="F134" s="6">
        <f t="shared" si="14"/>
        <v>0.75</v>
      </c>
      <c r="G134" s="6">
        <f t="shared" si="14"/>
        <v>0.73684210526315785</v>
      </c>
      <c r="H134" s="6">
        <f t="shared" si="14"/>
        <v>1</v>
      </c>
      <c r="I134" s="6">
        <f t="shared" si="14"/>
        <v>1</v>
      </c>
      <c r="J134" s="6">
        <f t="shared" si="14"/>
        <v>0.8</v>
      </c>
      <c r="K134" s="6">
        <f>IF(OR(C134="-",G134="-"),"-",(G134-C134)/C134)</f>
        <v>4.7846889952153264E-3</v>
      </c>
      <c r="L134" s="6">
        <f t="shared" ref="L134:N135" si="15">IF(OR(D134="-",H134="-"),"-",(H134-D134)/D134)</f>
        <v>0.33333333333333331</v>
      </c>
      <c r="M134" s="6">
        <f t="shared" si="15"/>
        <v>0.24999999999999994</v>
      </c>
      <c r="N134" s="6">
        <f t="shared" si="15"/>
        <v>6.6666666666666721E-2</v>
      </c>
    </row>
    <row r="135" spans="2:14" ht="15" thickBot="1" x14ac:dyDescent="0.25">
      <c r="B135" s="4" t="s">
        <v>37</v>
      </c>
      <c r="C135" s="6" t="str">
        <f>IF(C131=0,"-",C131/(C130+C131))</f>
        <v>-</v>
      </c>
      <c r="D135" s="6" t="str">
        <f t="shared" ref="D135:J135" si="16">IF(D131=0,"-",D131/(D130+D131))</f>
        <v>-</v>
      </c>
      <c r="E135" s="6" t="str">
        <f t="shared" si="16"/>
        <v>-</v>
      </c>
      <c r="F135" s="6" t="str">
        <f t="shared" si="16"/>
        <v>-</v>
      </c>
      <c r="G135" s="6" t="str">
        <f t="shared" si="16"/>
        <v>-</v>
      </c>
      <c r="H135" s="6" t="str">
        <f t="shared" si="16"/>
        <v>-</v>
      </c>
      <c r="I135" s="6" t="str">
        <f t="shared" si="16"/>
        <v>-</v>
      </c>
      <c r="J135" s="6" t="str">
        <f t="shared" si="16"/>
        <v>-</v>
      </c>
      <c r="K135" s="6" t="str">
        <f>IF(OR(C135="-",G135="-"),"-",(G135-C135)/C135)</f>
        <v>-</v>
      </c>
      <c r="L135" s="6" t="str">
        <f t="shared" si="15"/>
        <v>-</v>
      </c>
      <c r="M135" s="6" t="str">
        <f t="shared" si="15"/>
        <v>-</v>
      </c>
      <c r="N135" s="6" t="str">
        <f t="shared" si="15"/>
        <v>-</v>
      </c>
    </row>
    <row r="136" spans="2:14" x14ac:dyDescent="0.2">
      <c r="C136" s="13"/>
    </row>
    <row r="137" spans="2:14" x14ac:dyDescent="0.2">
      <c r="C137" s="13"/>
    </row>
    <row r="141" spans="2:14" ht="29.25" customHeight="1" thickBot="1" x14ac:dyDescent="0.25">
      <c r="C141" s="27" t="s">
        <v>103</v>
      </c>
      <c r="D141" s="28"/>
      <c r="E141" s="28"/>
      <c r="F141" s="29"/>
      <c r="G141" s="27" t="s">
        <v>104</v>
      </c>
      <c r="H141" s="28"/>
      <c r="I141" s="28"/>
      <c r="J141" s="29"/>
      <c r="K141" s="30" t="s">
        <v>58</v>
      </c>
      <c r="L141" s="31"/>
      <c r="M141" s="31"/>
      <c r="N141" s="31"/>
    </row>
    <row r="142" spans="2:14" ht="57.75" customHeight="1" thickBot="1" x14ac:dyDescent="0.25">
      <c r="C142" s="12" t="s">
        <v>60</v>
      </c>
      <c r="D142" s="12" t="s">
        <v>70</v>
      </c>
      <c r="E142" s="12" t="s">
        <v>69</v>
      </c>
      <c r="F142" s="12" t="s">
        <v>62</v>
      </c>
      <c r="G142" s="12" t="s">
        <v>60</v>
      </c>
      <c r="H142" s="12" t="s">
        <v>70</v>
      </c>
      <c r="I142" s="12" t="s">
        <v>69</v>
      </c>
      <c r="J142" s="12" t="s">
        <v>62</v>
      </c>
      <c r="K142" s="12" t="s">
        <v>60</v>
      </c>
      <c r="L142" s="12" t="s">
        <v>70</v>
      </c>
      <c r="M142" s="12" t="s">
        <v>69</v>
      </c>
      <c r="N142" s="12" t="s">
        <v>62</v>
      </c>
    </row>
    <row r="143" spans="2:14" ht="15" thickBot="1" x14ac:dyDescent="0.25">
      <c r="B143" s="4" t="s">
        <v>71</v>
      </c>
      <c r="C143" s="10">
        <v>66</v>
      </c>
      <c r="D143" s="10">
        <v>0</v>
      </c>
      <c r="E143" s="10">
        <v>4</v>
      </c>
      <c r="F143" s="10">
        <v>70</v>
      </c>
      <c r="G143" s="10">
        <v>31</v>
      </c>
      <c r="H143" s="10">
        <v>0</v>
      </c>
      <c r="I143" s="10">
        <v>3</v>
      </c>
      <c r="J143" s="10">
        <v>34</v>
      </c>
      <c r="K143" s="6">
        <f>IF(C143=0,"-",(G143-C143)/C143)</f>
        <v>-0.53030303030303028</v>
      </c>
      <c r="L143" s="6" t="str">
        <f t="shared" ref="L143:N147" si="17">IF(D143=0,"-",(H143-D143)/D143)</f>
        <v>-</v>
      </c>
      <c r="M143" s="6">
        <f t="shared" si="17"/>
        <v>-0.25</v>
      </c>
      <c r="N143" s="6">
        <f t="shared" si="17"/>
        <v>-0.51428571428571423</v>
      </c>
    </row>
    <row r="144" spans="2:14" ht="15" thickBot="1" x14ac:dyDescent="0.25">
      <c r="B144" s="4" t="s">
        <v>72</v>
      </c>
      <c r="C144" s="10">
        <v>5</v>
      </c>
      <c r="D144" s="10">
        <v>0</v>
      </c>
      <c r="E144" s="10">
        <v>0</v>
      </c>
      <c r="F144" s="10">
        <v>5</v>
      </c>
      <c r="G144" s="10">
        <v>5</v>
      </c>
      <c r="H144" s="10">
        <v>0</v>
      </c>
      <c r="I144" s="10">
        <v>0</v>
      </c>
      <c r="J144" s="10">
        <v>5</v>
      </c>
      <c r="K144" s="6">
        <f t="shared" ref="K144:K147" si="18">IF(C144=0,"-",(G144-C144)/C144)</f>
        <v>0</v>
      </c>
      <c r="L144" s="6" t="str">
        <f t="shared" si="17"/>
        <v>-</v>
      </c>
      <c r="M144" s="6" t="str">
        <f t="shared" si="17"/>
        <v>-</v>
      </c>
      <c r="N144" s="6">
        <f t="shared" si="17"/>
        <v>0</v>
      </c>
    </row>
    <row r="145" spans="2:14" ht="15" thickBot="1" x14ac:dyDescent="0.25">
      <c r="B145" s="4" t="s">
        <v>73</v>
      </c>
      <c r="C145" s="10">
        <v>230</v>
      </c>
      <c r="D145" s="10">
        <v>0</v>
      </c>
      <c r="E145" s="10">
        <v>31</v>
      </c>
      <c r="F145" s="10">
        <v>261</v>
      </c>
      <c r="G145" s="10">
        <v>230</v>
      </c>
      <c r="H145" s="10">
        <v>0</v>
      </c>
      <c r="I145" s="10">
        <v>44</v>
      </c>
      <c r="J145" s="10">
        <v>274</v>
      </c>
      <c r="K145" s="6">
        <f t="shared" si="18"/>
        <v>0</v>
      </c>
      <c r="L145" s="6" t="str">
        <f t="shared" si="17"/>
        <v>-</v>
      </c>
      <c r="M145" s="6">
        <f t="shared" si="17"/>
        <v>0.41935483870967744</v>
      </c>
      <c r="N145" s="6">
        <f t="shared" si="17"/>
        <v>4.9808429118773943E-2</v>
      </c>
    </row>
    <row r="146" spans="2:14" ht="15" thickBot="1" x14ac:dyDescent="0.25">
      <c r="B146" s="4" t="s">
        <v>74</v>
      </c>
      <c r="C146" s="10">
        <v>1</v>
      </c>
      <c r="D146" s="10">
        <v>0</v>
      </c>
      <c r="E146" s="10">
        <v>2</v>
      </c>
      <c r="F146" s="10">
        <v>3</v>
      </c>
      <c r="G146" s="10">
        <v>4</v>
      </c>
      <c r="H146" s="10">
        <v>0</v>
      </c>
      <c r="I146" s="10">
        <v>0</v>
      </c>
      <c r="J146" s="10">
        <v>4</v>
      </c>
      <c r="K146" s="6">
        <f t="shared" si="18"/>
        <v>3</v>
      </c>
      <c r="L146" s="6" t="str">
        <f t="shared" si="17"/>
        <v>-</v>
      </c>
      <c r="M146" s="6">
        <f t="shared" si="17"/>
        <v>-1</v>
      </c>
      <c r="N146" s="6">
        <f t="shared" si="17"/>
        <v>0.33333333333333331</v>
      </c>
    </row>
    <row r="147" spans="2:14" ht="15" thickBot="1" x14ac:dyDescent="0.25">
      <c r="B147" s="4" t="s">
        <v>75</v>
      </c>
      <c r="C147" s="10">
        <v>1</v>
      </c>
      <c r="D147" s="10">
        <v>0</v>
      </c>
      <c r="E147" s="10">
        <v>0</v>
      </c>
      <c r="F147" s="10">
        <v>1</v>
      </c>
      <c r="G147" s="10">
        <v>0</v>
      </c>
      <c r="H147" s="10">
        <v>0</v>
      </c>
      <c r="I147" s="10">
        <v>0</v>
      </c>
      <c r="J147" s="10">
        <v>0</v>
      </c>
      <c r="K147" s="6">
        <f t="shared" si="18"/>
        <v>-1</v>
      </c>
      <c r="L147" s="6" t="str">
        <f t="shared" si="17"/>
        <v>-</v>
      </c>
      <c r="M147" s="6" t="str">
        <f t="shared" si="17"/>
        <v>-</v>
      </c>
      <c r="N147" s="6">
        <f t="shared" si="17"/>
        <v>-1</v>
      </c>
    </row>
    <row r="148" spans="2:14" ht="15" thickBot="1" x14ac:dyDescent="0.25">
      <c r="B148" s="7" t="s">
        <v>68</v>
      </c>
      <c r="C148" s="10">
        <v>303</v>
      </c>
      <c r="D148" s="10">
        <v>0</v>
      </c>
      <c r="E148" s="10">
        <v>37</v>
      </c>
      <c r="F148" s="10">
        <v>340</v>
      </c>
      <c r="G148" s="10">
        <v>270</v>
      </c>
      <c r="H148" s="10">
        <v>0</v>
      </c>
      <c r="I148" s="10">
        <v>47</v>
      </c>
      <c r="J148" s="10">
        <v>317</v>
      </c>
      <c r="K148" s="6">
        <f t="shared" ref="K148" si="19">IF(C148=0,"-",(G148-C148)/C148)</f>
        <v>-0.10891089108910891</v>
      </c>
      <c r="L148" s="6" t="str">
        <f t="shared" ref="L148" si="20">IF(D148=0,"-",(H148-D148)/D148)</f>
        <v>-</v>
      </c>
      <c r="M148" s="6">
        <f t="shared" ref="M148" si="21">IF(E148=0,"-",(I148-E148)/E148)</f>
        <v>0.27027027027027029</v>
      </c>
      <c r="N148" s="6">
        <f t="shared" ref="N148" si="22">IF(F148=0,"-",(J148-F148)/F148)</f>
        <v>-6.7647058823529407E-2</v>
      </c>
    </row>
    <row r="149" spans="2:14" ht="29.25" thickBot="1" x14ac:dyDescent="0.25">
      <c r="B149" s="7" t="s">
        <v>76</v>
      </c>
      <c r="C149" s="6">
        <f>IF(C143=0,"-",(C143/(C143+C145)))</f>
        <v>0.22297297297297297</v>
      </c>
      <c r="D149" s="6" t="str">
        <f t="shared" ref="D149:J149" si="23">IF(D143=0,"-",(D143/(D143+D145)))</f>
        <v>-</v>
      </c>
      <c r="E149" s="6">
        <f t="shared" si="23"/>
        <v>0.11428571428571428</v>
      </c>
      <c r="F149" s="6">
        <f t="shared" si="23"/>
        <v>0.21148036253776434</v>
      </c>
      <c r="G149" s="6">
        <f t="shared" si="23"/>
        <v>0.11877394636015326</v>
      </c>
      <c r="H149" s="6" t="str">
        <f t="shared" si="23"/>
        <v>-</v>
      </c>
      <c r="I149" s="6">
        <f t="shared" si="23"/>
        <v>6.3829787234042548E-2</v>
      </c>
      <c r="J149" s="6">
        <f t="shared" si="23"/>
        <v>0.11038961038961038</v>
      </c>
      <c r="K149" s="6">
        <f>IF(OR(C149="-",G149="-"),"-",(G149-C149)/C149)</f>
        <v>-0.46731684662719142</v>
      </c>
      <c r="L149" s="6" t="str">
        <f t="shared" ref="L149:N150" si="24">IF(OR(D149="-",H149="-"),"-",(H149-D149)/D149)</f>
        <v>-</v>
      </c>
      <c r="M149" s="6">
        <f t="shared" si="24"/>
        <v>-0.44148936170212766</v>
      </c>
      <c r="N149" s="6">
        <f t="shared" si="24"/>
        <v>-0.47801484230055657</v>
      </c>
    </row>
    <row r="150" spans="2:14" ht="29.25" thickBot="1" x14ac:dyDescent="0.25">
      <c r="B150" s="7" t="s">
        <v>77</v>
      </c>
      <c r="C150" s="6">
        <f>IF(C144=0,"-",(C144/(C144+C146)))</f>
        <v>0.83333333333333337</v>
      </c>
      <c r="D150" s="6" t="str">
        <f t="shared" ref="D150:J150" si="25">IF(D144=0,"-",(D144/(D144+D146)))</f>
        <v>-</v>
      </c>
      <c r="E150" s="6" t="str">
        <f t="shared" si="25"/>
        <v>-</v>
      </c>
      <c r="F150" s="6">
        <f t="shared" si="25"/>
        <v>0.625</v>
      </c>
      <c r="G150" s="6">
        <f t="shared" si="25"/>
        <v>0.55555555555555558</v>
      </c>
      <c r="H150" s="6" t="str">
        <f t="shared" si="25"/>
        <v>-</v>
      </c>
      <c r="I150" s="6" t="str">
        <f t="shared" si="25"/>
        <v>-</v>
      </c>
      <c r="J150" s="6">
        <f t="shared" si="25"/>
        <v>0.55555555555555558</v>
      </c>
      <c r="K150" s="6">
        <f>IF(OR(C150="-",G150="-"),"-",(G150-C150)/C150)</f>
        <v>-0.33333333333333331</v>
      </c>
      <c r="L150" s="6" t="str">
        <f t="shared" si="24"/>
        <v>-</v>
      </c>
      <c r="M150" s="6" t="str">
        <f t="shared" si="24"/>
        <v>-</v>
      </c>
      <c r="N150" s="6">
        <f t="shared" si="24"/>
        <v>-0.11111111111111108</v>
      </c>
    </row>
    <row r="151" spans="2:14" ht="14.25" x14ac:dyDescent="0.2">
      <c r="B151" s="7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</row>
    <row r="152" spans="2:14" ht="14.25" x14ac:dyDescent="0.2">
      <c r="B152" s="7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</row>
    <row r="153" spans="2:14" ht="14.25" x14ac:dyDescent="0.2">
      <c r="B153" s="7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</row>
    <row r="154" spans="2:14" ht="14.25" x14ac:dyDescent="0.2">
      <c r="B154" s="7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</row>
    <row r="155" spans="2:14" ht="14.25" x14ac:dyDescent="0.2">
      <c r="B155" s="7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</row>
    <row r="156" spans="2:14" ht="29.25" customHeight="1" thickBot="1" x14ac:dyDescent="0.25">
      <c r="B156" s="7"/>
      <c r="C156" s="8" t="s">
        <v>103</v>
      </c>
      <c r="D156" s="8" t="s">
        <v>104</v>
      </c>
      <c r="E156" s="8" t="s">
        <v>99</v>
      </c>
    </row>
    <row r="157" spans="2:14" ht="15" thickBot="1" x14ac:dyDescent="0.25">
      <c r="B157" s="4" t="s">
        <v>94</v>
      </c>
      <c r="C157" s="19">
        <v>262</v>
      </c>
      <c r="D157" s="19">
        <v>232</v>
      </c>
      <c r="E157" s="18">
        <f>IF(C157=0,"-",(D157-C157)/C157)</f>
        <v>-0.11450381679389313</v>
      </c>
      <c r="F157" s="18"/>
      <c r="G157" s="18"/>
      <c r="H157" s="18"/>
      <c r="I157" s="18"/>
      <c r="J157" s="18"/>
      <c r="K157" s="18"/>
      <c r="L157" s="18"/>
      <c r="M157" s="18"/>
      <c r="N157" s="18"/>
    </row>
    <row r="158" spans="2:14" ht="15" thickBot="1" x14ac:dyDescent="0.25">
      <c r="B158" s="4" t="s">
        <v>95</v>
      </c>
      <c r="C158" s="19">
        <v>38</v>
      </c>
      <c r="D158" s="19">
        <v>38</v>
      </c>
      <c r="E158" s="18">
        <f t="shared" ref="E158:E159" si="26">IF(C158=0,"-",(D158-C158)/C158)</f>
        <v>0</v>
      </c>
      <c r="F158" s="18"/>
      <c r="G158" s="18"/>
      <c r="H158" s="18"/>
      <c r="I158" s="18"/>
      <c r="J158" s="18"/>
      <c r="K158" s="18"/>
      <c r="L158" s="18"/>
      <c r="M158" s="18"/>
      <c r="N158" s="18"/>
    </row>
    <row r="159" spans="2:14" ht="15" thickBot="1" x14ac:dyDescent="0.25">
      <c r="B159" s="4" t="s">
        <v>96</v>
      </c>
      <c r="C159" s="19">
        <v>0</v>
      </c>
      <c r="D159" s="19">
        <v>0</v>
      </c>
      <c r="E159" s="18" t="str">
        <f t="shared" si="26"/>
        <v>-</v>
      </c>
      <c r="F159" s="18"/>
      <c r="G159" s="18"/>
      <c r="H159" s="18"/>
      <c r="I159" s="18"/>
      <c r="J159" s="18"/>
      <c r="K159" s="18"/>
      <c r="L159" s="18"/>
      <c r="M159" s="18"/>
      <c r="N159" s="18"/>
    </row>
    <row r="160" spans="2:14" ht="15" thickBot="1" x14ac:dyDescent="0.25">
      <c r="B160" s="4" t="s">
        <v>97</v>
      </c>
      <c r="C160" s="18">
        <f>IF(C157=0,"-",C157/(C157+C158+C159))</f>
        <v>0.87333333333333329</v>
      </c>
      <c r="D160" s="18">
        <f>IF(D157=0,"-",D157/(D157+D158+D159))</f>
        <v>0.85925925925925928</v>
      </c>
      <c r="E160" s="18">
        <f>IF(OR(C160="-",D160="-"),"-",(D160-C160)/C160)</f>
        <v>-1.6115351993214524E-2</v>
      </c>
      <c r="F160" s="18"/>
      <c r="G160" s="18"/>
      <c r="H160" s="18"/>
      <c r="I160" s="18"/>
      <c r="J160" s="18"/>
      <c r="K160" s="18"/>
      <c r="L160" s="18"/>
      <c r="M160" s="18"/>
      <c r="N160" s="18"/>
    </row>
    <row r="161" spans="2:14" ht="15" thickBot="1" x14ac:dyDescent="0.25">
      <c r="B161" s="4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</row>
    <row r="165" spans="2:14" ht="42.75" customHeight="1" thickBot="1" x14ac:dyDescent="0.25">
      <c r="C165" s="8" t="s">
        <v>103</v>
      </c>
      <c r="D165" s="8" t="s">
        <v>104</v>
      </c>
      <c r="E165" s="8" t="s">
        <v>99</v>
      </c>
    </row>
    <row r="166" spans="2:14" ht="20.100000000000001" customHeight="1" thickBot="1" x14ac:dyDescent="0.25">
      <c r="B166" s="4" t="s">
        <v>38</v>
      </c>
      <c r="C166" s="5">
        <v>28</v>
      </c>
      <c r="D166" s="5">
        <v>25</v>
      </c>
      <c r="E166" s="6">
        <f t="shared" ref="E166:E168" si="27">IF(C166=0,"-",(D166-C166)/C166)</f>
        <v>-0.10714285714285714</v>
      </c>
    </row>
    <row r="167" spans="2:14" ht="20.100000000000001" customHeight="1" thickBot="1" x14ac:dyDescent="0.25">
      <c r="B167" s="4" t="s">
        <v>41</v>
      </c>
      <c r="C167" s="5">
        <v>19</v>
      </c>
      <c r="D167" s="5">
        <v>9</v>
      </c>
      <c r="E167" s="6">
        <f t="shared" si="27"/>
        <v>-0.52631578947368418</v>
      </c>
    </row>
    <row r="168" spans="2:14" ht="20.100000000000001" customHeight="1" thickBot="1" x14ac:dyDescent="0.25">
      <c r="B168" s="4" t="s">
        <v>42</v>
      </c>
      <c r="C168" s="5">
        <v>2</v>
      </c>
      <c r="D168" s="5">
        <v>11</v>
      </c>
      <c r="E168" s="6">
        <f t="shared" si="27"/>
        <v>4.5</v>
      </c>
    </row>
    <row r="169" spans="2:14" ht="20.100000000000001" customHeight="1" thickBot="1" x14ac:dyDescent="0.25">
      <c r="B169" s="4" t="s">
        <v>98</v>
      </c>
      <c r="C169" s="6">
        <f>IF(C166=0,"-",(C167+C168)/C166)</f>
        <v>0.75</v>
      </c>
      <c r="D169" s="6">
        <f>IF(D166=0,"-",(D167+D168)/D166)</f>
        <v>0.8</v>
      </c>
      <c r="E169" s="6">
        <f t="shared" ref="E169:E171" si="28">IF(OR(C169="-",D169="-"),"-",(D169-C169)/C169)</f>
        <v>6.6666666666666721E-2</v>
      </c>
    </row>
    <row r="170" spans="2:14" ht="20.100000000000001" customHeight="1" thickBot="1" x14ac:dyDescent="0.25">
      <c r="B170" s="4" t="s">
        <v>39</v>
      </c>
      <c r="C170" s="6">
        <v>0.82608695652173914</v>
      </c>
      <c r="D170" s="6">
        <v>0.75</v>
      </c>
      <c r="E170" s="6">
        <f t="shared" si="28"/>
        <v>-9.2105263157894746E-2</v>
      </c>
    </row>
    <row r="171" spans="2:14" ht="20.100000000000001" customHeight="1" thickBot="1" x14ac:dyDescent="0.25">
      <c r="B171" s="4" t="s">
        <v>40</v>
      </c>
      <c r="C171" s="6">
        <v>0.4</v>
      </c>
      <c r="D171" s="6">
        <v>0.84615384615384615</v>
      </c>
      <c r="E171" s="6">
        <f t="shared" si="28"/>
        <v>1.1153846153846152</v>
      </c>
    </row>
    <row r="177" spans="2:8" ht="42.75" customHeight="1" thickBot="1" x14ac:dyDescent="0.25">
      <c r="C177" s="8" t="s">
        <v>103</v>
      </c>
      <c r="D177" s="8" t="s">
        <v>104</v>
      </c>
      <c r="E177" s="8" t="s">
        <v>99</v>
      </c>
    </row>
    <row r="178" spans="2:8" ht="15" thickBot="1" x14ac:dyDescent="0.25">
      <c r="B178" s="15" t="s">
        <v>81</v>
      </c>
      <c r="C178" s="5">
        <v>22</v>
      </c>
      <c r="D178" s="5">
        <v>26</v>
      </c>
      <c r="E178" s="6">
        <f>IF(C178=0,"-",(D178-C178)/C178)</f>
        <v>0.18181818181818182</v>
      </c>
      <c r="H178" s="13"/>
    </row>
    <row r="179" spans="2:8" ht="15" thickBot="1" x14ac:dyDescent="0.25">
      <c r="B179" s="4" t="s">
        <v>43</v>
      </c>
      <c r="C179" s="5">
        <v>16</v>
      </c>
      <c r="D179" s="5">
        <v>20</v>
      </c>
      <c r="E179" s="6">
        <f t="shared" ref="E179:E185" si="29">IF(C179=0,"-",(D179-C179)/C179)</f>
        <v>0.25</v>
      </c>
      <c r="H179" s="13"/>
    </row>
    <row r="180" spans="2:8" ht="15" thickBot="1" x14ac:dyDescent="0.25">
      <c r="B180" s="4" t="s">
        <v>47</v>
      </c>
      <c r="C180" s="5">
        <v>3</v>
      </c>
      <c r="D180" s="5">
        <v>3</v>
      </c>
      <c r="E180" s="6">
        <f t="shared" si="29"/>
        <v>0</v>
      </c>
      <c r="H180" s="13"/>
    </row>
    <row r="181" spans="2:8" ht="15" thickBot="1" x14ac:dyDescent="0.25">
      <c r="B181" s="4" t="s">
        <v>78</v>
      </c>
      <c r="C181" s="5">
        <v>3</v>
      </c>
      <c r="D181" s="5">
        <v>3</v>
      </c>
      <c r="E181" s="6">
        <f t="shared" si="29"/>
        <v>0</v>
      </c>
      <c r="H181" s="13"/>
    </row>
    <row r="182" spans="2:8" ht="15" thickBot="1" x14ac:dyDescent="0.25">
      <c r="B182" s="15" t="s">
        <v>79</v>
      </c>
      <c r="C182" s="5">
        <v>358</v>
      </c>
      <c r="D182" s="5">
        <v>296</v>
      </c>
      <c r="E182" s="6">
        <f t="shared" si="29"/>
        <v>-0.17318435754189945</v>
      </c>
      <c r="H182" s="13"/>
    </row>
    <row r="183" spans="2:8" ht="15" thickBot="1" x14ac:dyDescent="0.25">
      <c r="B183" s="4" t="s">
        <v>47</v>
      </c>
      <c r="C183" s="5">
        <v>302</v>
      </c>
      <c r="D183" s="5">
        <v>243</v>
      </c>
      <c r="E183" s="6">
        <f t="shared" si="29"/>
        <v>-0.19536423841059603</v>
      </c>
      <c r="H183" s="13"/>
    </row>
    <row r="184" spans="2:8" ht="15" thickBot="1" x14ac:dyDescent="0.25">
      <c r="B184" s="4" t="s">
        <v>70</v>
      </c>
      <c r="C184" s="5">
        <v>0</v>
      </c>
      <c r="D184" s="5">
        <v>0</v>
      </c>
      <c r="E184" s="6" t="str">
        <f t="shared" si="29"/>
        <v>-</v>
      </c>
      <c r="H184" s="13"/>
    </row>
    <row r="185" spans="2:8" ht="15" thickBot="1" x14ac:dyDescent="0.25">
      <c r="B185" s="4" t="s">
        <v>80</v>
      </c>
      <c r="C185" s="5">
        <v>56</v>
      </c>
      <c r="D185" s="5">
        <v>53</v>
      </c>
      <c r="E185" s="6">
        <f t="shared" si="29"/>
        <v>-5.3571428571428568E-2</v>
      </c>
      <c r="H185" s="13"/>
    </row>
    <row r="196" spans="2:5" ht="42.75" customHeight="1" thickBot="1" x14ac:dyDescent="0.25">
      <c r="C196" s="8" t="s">
        <v>103</v>
      </c>
      <c r="D196" s="8" t="s">
        <v>104</v>
      </c>
      <c r="E196" s="8" t="s">
        <v>99</v>
      </c>
    </row>
    <row r="197" spans="2:5" ht="15" thickBot="1" x14ac:dyDescent="0.25">
      <c r="B197" s="4" t="s">
        <v>82</v>
      </c>
      <c r="C197" s="5">
        <v>20</v>
      </c>
      <c r="D197" s="5">
        <v>19</v>
      </c>
      <c r="E197" s="6">
        <f t="shared" ref="E197:E200" si="30">IF(C197=0,"-",(D197-C197)/C197)</f>
        <v>-0.05</v>
      </c>
    </row>
    <row r="198" spans="2:5" ht="15" thickBot="1" x14ac:dyDescent="0.25">
      <c r="B198" s="4" t="s">
        <v>83</v>
      </c>
      <c r="C198" s="5">
        <v>2</v>
      </c>
      <c r="D198" s="5">
        <v>4</v>
      </c>
      <c r="E198" s="6">
        <f t="shared" si="30"/>
        <v>1</v>
      </c>
    </row>
    <row r="199" spans="2:5" ht="15" thickBot="1" x14ac:dyDescent="0.25">
      <c r="B199" s="4" t="s">
        <v>84</v>
      </c>
      <c r="C199" s="5">
        <v>22</v>
      </c>
      <c r="D199" s="5">
        <v>23</v>
      </c>
      <c r="E199" s="6">
        <f t="shared" si="30"/>
        <v>4.5454545454545456E-2</v>
      </c>
    </row>
    <row r="200" spans="2:5" ht="15" thickBot="1" x14ac:dyDescent="0.25">
      <c r="B200" s="4" t="s">
        <v>85</v>
      </c>
      <c r="C200" s="5">
        <v>19</v>
      </c>
      <c r="D200" s="5">
        <v>12</v>
      </c>
      <c r="E200" s="6">
        <f t="shared" si="30"/>
        <v>-0.36842105263157893</v>
      </c>
    </row>
    <row r="206" spans="2:5" ht="42.75" customHeight="1" thickBot="1" x14ac:dyDescent="0.25">
      <c r="C206" s="8" t="s">
        <v>103</v>
      </c>
      <c r="D206" s="8" t="s">
        <v>104</v>
      </c>
      <c r="E206" s="8" t="s">
        <v>99</v>
      </c>
    </row>
    <row r="207" spans="2:5" ht="20.100000000000001" customHeight="1" thickBot="1" x14ac:dyDescent="0.25">
      <c r="B207" s="16" t="s">
        <v>88</v>
      </c>
      <c r="C207" s="5"/>
      <c r="D207" s="5"/>
      <c r="E207" s="6" t="str">
        <f t="shared" ref="E207:E210" si="31">IF(C207=0,"-",(D207-C207)/C207)</f>
        <v>-</v>
      </c>
    </row>
    <row r="208" spans="2:5" ht="20.100000000000001" customHeight="1" thickBot="1" x14ac:dyDescent="0.25">
      <c r="B208" s="17" t="s">
        <v>89</v>
      </c>
      <c r="C208" s="5">
        <v>20</v>
      </c>
      <c r="D208" s="5">
        <v>19</v>
      </c>
      <c r="E208" s="6">
        <f t="shared" si="31"/>
        <v>-0.05</v>
      </c>
    </row>
    <row r="209" spans="2:5" ht="20.100000000000001" customHeight="1" thickBot="1" x14ac:dyDescent="0.25">
      <c r="B209" s="17" t="s">
        <v>86</v>
      </c>
      <c r="C209" s="5">
        <v>16</v>
      </c>
      <c r="D209" s="5">
        <v>17</v>
      </c>
      <c r="E209" s="6">
        <f t="shared" si="31"/>
        <v>6.25E-2</v>
      </c>
    </row>
    <row r="210" spans="2:5" ht="20.100000000000001" customHeight="1" thickBot="1" x14ac:dyDescent="0.25">
      <c r="B210" s="17" t="s">
        <v>87</v>
      </c>
      <c r="C210" s="5">
        <v>4</v>
      </c>
      <c r="D210" s="5">
        <v>2</v>
      </c>
      <c r="E210" s="6">
        <f t="shared" si="31"/>
        <v>-0.5</v>
      </c>
    </row>
    <row r="211" spans="2:5" ht="20.100000000000001" customHeight="1" thickBot="1" x14ac:dyDescent="0.25">
      <c r="B211" s="17" t="s">
        <v>90</v>
      </c>
      <c r="C211" s="5"/>
      <c r="D211" s="5"/>
      <c r="E211" s="6"/>
    </row>
    <row r="212" spans="2:5" ht="20.100000000000001" customHeight="1" thickBot="1" x14ac:dyDescent="0.25">
      <c r="B212" s="17" t="s">
        <v>89</v>
      </c>
      <c r="C212" s="5">
        <v>4</v>
      </c>
      <c r="D212" s="5">
        <v>4</v>
      </c>
      <c r="E212" s="6">
        <f>IF(C212=0,"-",(D212-C212)/C212)</f>
        <v>0</v>
      </c>
    </row>
    <row r="213" spans="2:5" ht="15" thickBot="1" x14ac:dyDescent="0.25">
      <c r="B213" s="17" t="s">
        <v>86</v>
      </c>
      <c r="C213" s="5">
        <v>4</v>
      </c>
      <c r="D213" s="5">
        <v>4</v>
      </c>
      <c r="E213" s="6">
        <f t="shared" ref="E213:E214" si="32">IF(C213=0,"-",(D213-C213)/C213)</f>
        <v>0</v>
      </c>
    </row>
    <row r="214" spans="2:5" ht="15" thickBot="1" x14ac:dyDescent="0.25">
      <c r="B214" s="17" t="s">
        <v>87</v>
      </c>
      <c r="C214" s="5">
        <v>0</v>
      </c>
      <c r="D214" s="5">
        <v>0</v>
      </c>
      <c r="E214" s="6" t="str">
        <f t="shared" si="32"/>
        <v>-</v>
      </c>
    </row>
    <row r="220" spans="2:5" ht="42.75" customHeight="1" thickBot="1" x14ac:dyDescent="0.25">
      <c r="C220" s="8" t="s">
        <v>103</v>
      </c>
      <c r="D220" s="8" t="s">
        <v>104</v>
      </c>
      <c r="E220" s="8" t="s">
        <v>99</v>
      </c>
    </row>
    <row r="221" spans="2:5" ht="15" thickBot="1" x14ac:dyDescent="0.25">
      <c r="B221" s="16" t="s">
        <v>91</v>
      </c>
      <c r="C221" s="5">
        <v>27</v>
      </c>
      <c r="D221" s="5">
        <v>23</v>
      </c>
      <c r="E221" s="6">
        <f t="shared" ref="E221:E223" si="33">IF(C221=0,"-",(D221-C221)/C221)</f>
        <v>-0.14814814814814814</v>
      </c>
    </row>
    <row r="222" spans="2:5" ht="15" thickBot="1" x14ac:dyDescent="0.25">
      <c r="B222" s="16" t="s">
        <v>92</v>
      </c>
      <c r="C222" s="5">
        <v>25</v>
      </c>
      <c r="D222" s="5">
        <v>36</v>
      </c>
      <c r="E222" s="6">
        <f t="shared" si="33"/>
        <v>0.44</v>
      </c>
    </row>
    <row r="223" spans="2:5" ht="15" thickBot="1" x14ac:dyDescent="0.25">
      <c r="B223" s="16" t="s">
        <v>93</v>
      </c>
      <c r="C223" s="5">
        <v>63</v>
      </c>
      <c r="D223" s="5">
        <v>89</v>
      </c>
      <c r="E223" s="6">
        <f t="shared" si="33"/>
        <v>0.41269841269841268</v>
      </c>
    </row>
    <row r="224" spans="2:5" ht="15" thickBot="1" x14ac:dyDescent="0.25">
      <c r="C224" s="5"/>
      <c r="D224" s="5"/>
      <c r="E224" s="6"/>
    </row>
    <row r="225" spans="3:5" ht="15" thickBot="1" x14ac:dyDescent="0.25">
      <c r="C225" s="5"/>
      <c r="D225" s="5"/>
      <c r="E225" s="6"/>
    </row>
    <row r="226" spans="3:5" ht="15" thickBot="1" x14ac:dyDescent="0.25">
      <c r="C226" s="5"/>
      <c r="D226" s="5"/>
      <c r="E226" s="6"/>
    </row>
    <row r="227" spans="3:5" ht="15" thickBot="1" x14ac:dyDescent="0.25">
      <c r="C227" s="5"/>
      <c r="D227" s="5"/>
      <c r="E227" s="6"/>
    </row>
    <row r="228" spans="3:5" ht="15" thickBot="1" x14ac:dyDescent="0.25">
      <c r="C228" s="5"/>
      <c r="D228" s="5"/>
      <c r="E228" s="6"/>
    </row>
  </sheetData>
  <mergeCells count="6">
    <mergeCell ref="C126:F126"/>
    <mergeCell ref="G126:J126"/>
    <mergeCell ref="K126:N126"/>
    <mergeCell ref="C141:F141"/>
    <mergeCell ref="G141:J141"/>
    <mergeCell ref="K141:N141"/>
  </mergeCells>
  <pageMargins left="0.70866141732283472" right="0.70866141732283472" top="0.74803149606299213" bottom="0.74803149606299213" header="0.31496062992125984" footer="0.31496062992125984"/>
  <pageSetup paperSize="9" fitToWidth="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28"/>
  <sheetViews>
    <sheetView workbookViewId="0"/>
  </sheetViews>
  <sheetFormatPr baseColWidth="10" defaultRowHeight="12.75" x14ac:dyDescent="0.2"/>
  <cols>
    <col min="2" max="2" width="56.875" bestFit="1" customWidth="1"/>
    <col min="3" max="4" width="12.5" customWidth="1"/>
    <col min="5" max="5" width="12.75" customWidth="1"/>
    <col min="6" max="6" width="8.75" bestFit="1" customWidth="1"/>
    <col min="7" max="7" width="11.625" customWidth="1"/>
    <col min="8" max="8" width="12.125" customWidth="1"/>
    <col min="9" max="9" width="12.75" customWidth="1"/>
    <col min="10" max="10" width="8.75" bestFit="1" customWidth="1"/>
    <col min="11" max="11" width="11.625" bestFit="1" customWidth="1"/>
    <col min="12" max="12" width="12" bestFit="1" customWidth="1"/>
    <col min="13" max="13" width="12.75" customWidth="1"/>
    <col min="14" max="14" width="9.625" bestFit="1" customWidth="1"/>
  </cols>
  <sheetData>
    <row r="1" spans="1:5" ht="15" thickBot="1" x14ac:dyDescent="0.25">
      <c r="A1" s="5"/>
      <c r="B1" s="5"/>
    </row>
    <row r="2" spans="1:5" ht="15" thickBot="1" x14ac:dyDescent="0.25">
      <c r="A2" s="5"/>
      <c r="B2" s="5"/>
    </row>
    <row r="3" spans="1:5" ht="15" thickBot="1" x14ac:dyDescent="0.25">
      <c r="A3" s="5"/>
      <c r="B3" s="5"/>
    </row>
    <row r="11" spans="1:5" ht="27" customHeight="1" x14ac:dyDescent="0.2">
      <c r="B11" s="20" t="str">
        <f>Portada!B9</f>
        <v>1º Trimestre 2023</v>
      </c>
    </row>
    <row r="13" spans="1:5" ht="42.75" customHeight="1" thickBot="1" x14ac:dyDescent="0.25">
      <c r="C13" s="8" t="s">
        <v>103</v>
      </c>
      <c r="D13" s="8" t="s">
        <v>104</v>
      </c>
      <c r="E13" s="8" t="s">
        <v>99</v>
      </c>
    </row>
    <row r="14" spans="1:5" ht="20.100000000000001" customHeight="1" thickBot="1" x14ac:dyDescent="0.25">
      <c r="B14" s="4" t="s">
        <v>22</v>
      </c>
      <c r="C14" s="5">
        <v>973</v>
      </c>
      <c r="D14" s="5">
        <v>1192</v>
      </c>
      <c r="E14" s="6">
        <f>IF(C14&gt;0,(D14-C14)/C14)</f>
        <v>0.22507708119218911</v>
      </c>
    </row>
    <row r="15" spans="1:5" ht="20.100000000000001" customHeight="1" thickBot="1" x14ac:dyDescent="0.25">
      <c r="B15" s="4" t="s">
        <v>17</v>
      </c>
      <c r="C15" s="5">
        <v>863</v>
      </c>
      <c r="D15" s="5">
        <v>1121</v>
      </c>
      <c r="E15" s="6">
        <f t="shared" ref="E15:E25" si="0">IF(C15&gt;0,(D15-C15)/C15)</f>
        <v>0.29895712630359211</v>
      </c>
    </row>
    <row r="16" spans="1:5" ht="20.100000000000001" customHeight="1" thickBot="1" x14ac:dyDescent="0.25">
      <c r="B16" s="4" t="s">
        <v>18</v>
      </c>
      <c r="C16" s="5">
        <v>459</v>
      </c>
      <c r="D16" s="5">
        <v>672</v>
      </c>
      <c r="E16" s="6">
        <f t="shared" si="0"/>
        <v>0.46405228758169936</v>
      </c>
    </row>
    <row r="17" spans="2:5" ht="20.100000000000001" customHeight="1" thickBot="1" x14ac:dyDescent="0.25">
      <c r="B17" s="4" t="s">
        <v>19</v>
      </c>
      <c r="C17" s="5">
        <v>404</v>
      </c>
      <c r="D17" s="5">
        <v>449</v>
      </c>
      <c r="E17" s="6">
        <f t="shared" si="0"/>
        <v>0.11138613861386139</v>
      </c>
    </row>
    <row r="18" spans="2:5" ht="20.100000000000001" customHeight="1" thickBot="1" x14ac:dyDescent="0.25">
      <c r="B18" s="4" t="s">
        <v>100</v>
      </c>
      <c r="C18" s="5">
        <v>1</v>
      </c>
      <c r="D18" s="5">
        <v>1</v>
      </c>
      <c r="E18" s="6">
        <f>IF(C18=0,"-",(D18-C18)/C18)</f>
        <v>0</v>
      </c>
    </row>
    <row r="19" spans="2:5" ht="20.100000000000001" customHeight="1" thickBot="1" x14ac:dyDescent="0.25">
      <c r="B19" s="4" t="s">
        <v>101</v>
      </c>
      <c r="C19" s="5">
        <v>0</v>
      </c>
      <c r="D19" s="5">
        <v>1</v>
      </c>
      <c r="E19" s="6" t="str">
        <f>IF(C19=0,"-",(D19-C19)/C19)</f>
        <v>-</v>
      </c>
    </row>
    <row r="20" spans="2:5" ht="20.100000000000001" customHeight="1" thickBot="1" x14ac:dyDescent="0.25">
      <c r="B20" s="4" t="s">
        <v>20</v>
      </c>
      <c r="C20" s="6">
        <f>C17/C15</f>
        <v>0.46813441483198148</v>
      </c>
      <c r="D20" s="6">
        <f>D17/D15</f>
        <v>0.40053523639607491</v>
      </c>
      <c r="E20" s="6">
        <f t="shared" si="0"/>
        <v>-0.14440121532224595</v>
      </c>
    </row>
    <row r="21" spans="2:5" ht="30" customHeight="1" thickBot="1" x14ac:dyDescent="0.25">
      <c r="B21" s="4" t="s">
        <v>23</v>
      </c>
      <c r="C21" s="5">
        <v>324</v>
      </c>
      <c r="D21" s="5">
        <v>261</v>
      </c>
      <c r="E21" s="6">
        <f t="shared" si="0"/>
        <v>-0.19444444444444445</v>
      </c>
    </row>
    <row r="22" spans="2:5" ht="20.100000000000001" customHeight="1" thickBot="1" x14ac:dyDescent="0.25">
      <c r="B22" s="4" t="s">
        <v>24</v>
      </c>
      <c r="C22" s="5">
        <v>172</v>
      </c>
      <c r="D22" s="5">
        <v>131</v>
      </c>
      <c r="E22" s="6">
        <f t="shared" si="0"/>
        <v>-0.23837209302325582</v>
      </c>
    </row>
    <row r="23" spans="2:5" ht="20.100000000000001" customHeight="1" thickBot="1" x14ac:dyDescent="0.25">
      <c r="B23" s="4" t="s">
        <v>25</v>
      </c>
      <c r="C23" s="5">
        <v>152</v>
      </c>
      <c r="D23" s="5">
        <v>130</v>
      </c>
      <c r="E23" s="6">
        <f t="shared" si="0"/>
        <v>-0.14473684210526316</v>
      </c>
    </row>
    <row r="24" spans="2:5" ht="20.100000000000001" customHeight="1" thickBot="1" x14ac:dyDescent="0.25">
      <c r="B24" s="4" t="s">
        <v>21</v>
      </c>
      <c r="C24" s="6">
        <f>C23/C21</f>
        <v>0.46913580246913578</v>
      </c>
      <c r="D24" s="6">
        <f t="shared" ref="D24" si="1">D23/D21</f>
        <v>0.49808429118773945</v>
      </c>
      <c r="E24" s="6">
        <f t="shared" si="0"/>
        <v>6.1705989110707828E-2</v>
      </c>
    </row>
    <row r="25" spans="2:5" ht="20.100000000000001" customHeight="1" thickBot="1" x14ac:dyDescent="0.25">
      <c r="B25" s="7" t="s">
        <v>26</v>
      </c>
      <c r="C25" s="6">
        <v>0.12864487604328312</v>
      </c>
      <c r="D25" s="6">
        <v>0.16410601746462791</v>
      </c>
      <c r="E25" s="6">
        <f t="shared" si="0"/>
        <v>0.27565140961707441</v>
      </c>
    </row>
    <row r="33" spans="2:5" ht="42.75" customHeight="1" thickBot="1" x14ac:dyDescent="0.25">
      <c r="C33" s="8" t="s">
        <v>103</v>
      </c>
      <c r="D33" s="8" t="s">
        <v>104</v>
      </c>
      <c r="E33" s="8" t="s">
        <v>99</v>
      </c>
    </row>
    <row r="34" spans="2:5" ht="20.100000000000001" customHeight="1" thickBot="1" x14ac:dyDescent="0.25">
      <c r="B34" s="4" t="s">
        <v>27</v>
      </c>
      <c r="C34" s="5">
        <v>233</v>
      </c>
      <c r="D34" s="5">
        <v>231</v>
      </c>
      <c r="E34" s="6">
        <f>IF(C34&gt;0,(D34-C34)/C34,"-")</f>
        <v>-8.5836909871244635E-3</v>
      </c>
    </row>
    <row r="35" spans="2:5" ht="20.100000000000001" customHeight="1" thickBot="1" x14ac:dyDescent="0.25">
      <c r="B35" s="4" t="s">
        <v>29</v>
      </c>
      <c r="C35" s="5">
        <v>3</v>
      </c>
      <c r="D35" s="5">
        <v>0</v>
      </c>
      <c r="E35" s="6">
        <f t="shared" ref="E35:E37" si="2">IF(C35&gt;0,(D35-C35)/C35,"-")</f>
        <v>-1</v>
      </c>
    </row>
    <row r="36" spans="2:5" ht="20.100000000000001" customHeight="1" thickBot="1" x14ac:dyDescent="0.25">
      <c r="B36" s="4" t="s">
        <v>28</v>
      </c>
      <c r="C36" s="5">
        <v>192</v>
      </c>
      <c r="D36" s="5">
        <v>195</v>
      </c>
      <c r="E36" s="6">
        <f t="shared" si="2"/>
        <v>1.5625E-2</v>
      </c>
    </row>
    <row r="37" spans="2:5" ht="20.100000000000001" customHeight="1" thickBot="1" x14ac:dyDescent="0.25">
      <c r="B37" s="4" t="s">
        <v>30</v>
      </c>
      <c r="C37" s="5">
        <v>38</v>
      </c>
      <c r="D37" s="5">
        <v>36</v>
      </c>
      <c r="E37" s="6">
        <f t="shared" si="2"/>
        <v>-5.2631578947368418E-2</v>
      </c>
    </row>
    <row r="43" spans="2:5" ht="42.75" customHeight="1" thickBot="1" x14ac:dyDescent="0.25">
      <c r="C43" s="8" t="s">
        <v>103</v>
      </c>
      <c r="D43" s="8" t="s">
        <v>104</v>
      </c>
      <c r="E43" s="8" t="s">
        <v>99</v>
      </c>
    </row>
    <row r="44" spans="2:5" ht="20.100000000000001" customHeight="1" thickBot="1" x14ac:dyDescent="0.25">
      <c r="B44" s="4" t="s">
        <v>33</v>
      </c>
      <c r="C44" s="5">
        <v>180</v>
      </c>
      <c r="D44" s="5">
        <v>181</v>
      </c>
      <c r="E44" s="6">
        <f>IF(C44&gt;0,(D44-C44)/C44,"-")</f>
        <v>5.5555555555555558E-3</v>
      </c>
    </row>
    <row r="45" spans="2:5" ht="20.100000000000001" customHeight="1" thickBot="1" x14ac:dyDescent="0.25">
      <c r="B45" s="4" t="s">
        <v>34</v>
      </c>
      <c r="C45" s="5">
        <v>13</v>
      </c>
      <c r="D45" s="5">
        <v>5</v>
      </c>
      <c r="E45" s="6">
        <f t="shared" ref="E45:E51" si="3">IF(C45&gt;0,(D45-C45)/C45,"-")</f>
        <v>-0.61538461538461542</v>
      </c>
    </row>
    <row r="46" spans="2:5" ht="20.100000000000001" customHeight="1" thickBot="1" x14ac:dyDescent="0.25">
      <c r="B46" s="4" t="s">
        <v>31</v>
      </c>
      <c r="C46" s="5">
        <v>17</v>
      </c>
      <c r="D46" s="5">
        <v>20</v>
      </c>
      <c r="E46" s="6">
        <f t="shared" si="3"/>
        <v>0.17647058823529413</v>
      </c>
    </row>
    <row r="47" spans="2:5" ht="20.100000000000001" customHeight="1" thickBot="1" x14ac:dyDescent="0.25">
      <c r="B47" s="4" t="s">
        <v>32</v>
      </c>
      <c r="C47" s="5">
        <v>383</v>
      </c>
      <c r="D47" s="5">
        <v>415</v>
      </c>
      <c r="E47" s="6">
        <f t="shared" si="3"/>
        <v>8.3550913838120106E-2</v>
      </c>
    </row>
    <row r="48" spans="2:5" ht="20.100000000000001" customHeight="1" thickBot="1" x14ac:dyDescent="0.25">
      <c r="B48" s="4" t="s">
        <v>35</v>
      </c>
      <c r="C48" s="5">
        <v>179</v>
      </c>
      <c r="D48" s="5">
        <v>177</v>
      </c>
      <c r="E48" s="6">
        <f t="shared" si="3"/>
        <v>-1.11731843575419E-2</v>
      </c>
    </row>
    <row r="49" spans="2:5" ht="20.100000000000001" customHeight="1" thickBot="1" x14ac:dyDescent="0.25">
      <c r="B49" s="4" t="s">
        <v>67</v>
      </c>
      <c r="C49" s="5">
        <v>417</v>
      </c>
      <c r="D49" s="5">
        <v>277</v>
      </c>
      <c r="E49" s="6">
        <f t="shared" si="3"/>
        <v>-0.33573141486810554</v>
      </c>
    </row>
    <row r="50" spans="2:5" ht="20.100000000000001" customHeight="1" collapsed="1" thickBot="1" x14ac:dyDescent="0.25">
      <c r="B50" s="4" t="s">
        <v>36</v>
      </c>
      <c r="C50" s="6">
        <f>C44/(C44+C45)</f>
        <v>0.93264248704663211</v>
      </c>
      <c r="D50" s="6">
        <f>D44/(D44+D45)</f>
        <v>0.9731182795698925</v>
      </c>
      <c r="E50" s="6">
        <f t="shared" si="3"/>
        <v>4.3399044205495861E-2</v>
      </c>
    </row>
    <row r="51" spans="2:5" ht="20.100000000000001" customHeight="1" thickBot="1" x14ac:dyDescent="0.25">
      <c r="B51" s="4" t="s">
        <v>37</v>
      </c>
      <c r="C51" s="6">
        <f>C47/(C46+C47)</f>
        <v>0.95750000000000002</v>
      </c>
      <c r="D51" s="6">
        <f t="shared" ref="D51" si="4">D47/(D46+D47)</f>
        <v>0.95402298850574707</v>
      </c>
      <c r="E51" s="6">
        <f t="shared" si="3"/>
        <v>-3.6313435971310143E-3</v>
      </c>
    </row>
    <row r="57" spans="2:5" ht="42.75" customHeight="1" thickBot="1" x14ac:dyDescent="0.25">
      <c r="C57" s="8" t="s">
        <v>103</v>
      </c>
      <c r="D57" s="8" t="s">
        <v>104</v>
      </c>
      <c r="E57" s="8" t="s">
        <v>99</v>
      </c>
    </row>
    <row r="58" spans="2:5" ht="20.100000000000001" customHeight="1" thickBot="1" x14ac:dyDescent="0.25">
      <c r="B58" s="4" t="s">
        <v>38</v>
      </c>
      <c r="C58" s="5">
        <v>187</v>
      </c>
      <c r="D58" s="5">
        <v>186</v>
      </c>
      <c r="E58" s="6">
        <f>IF(C58&gt;0,(D58-C58)/C58,"-")</f>
        <v>-5.3475935828877002E-3</v>
      </c>
    </row>
    <row r="59" spans="2:5" ht="20.100000000000001" customHeight="1" thickBot="1" x14ac:dyDescent="0.25">
      <c r="B59" s="4" t="s">
        <v>41</v>
      </c>
      <c r="C59" s="5">
        <v>97</v>
      </c>
      <c r="D59" s="5">
        <v>116</v>
      </c>
      <c r="E59" s="6">
        <f t="shared" ref="E59:E63" si="5">IF(C59&gt;0,(D59-C59)/C59,"-")</f>
        <v>0.19587628865979381</v>
      </c>
    </row>
    <row r="60" spans="2:5" ht="20.100000000000001" customHeight="1" thickBot="1" x14ac:dyDescent="0.25">
      <c r="B60" s="4" t="s">
        <v>42</v>
      </c>
      <c r="C60" s="5">
        <v>71</v>
      </c>
      <c r="D60" s="5">
        <v>65</v>
      </c>
      <c r="E60" s="6">
        <f t="shared" si="5"/>
        <v>-8.4507042253521125E-2</v>
      </c>
    </row>
    <row r="61" spans="2:5" ht="20.100000000000001" customHeight="1" collapsed="1" thickBot="1" x14ac:dyDescent="0.25">
      <c r="B61" s="4" t="s">
        <v>98</v>
      </c>
      <c r="C61" s="6">
        <f>(C59+C60)/C58</f>
        <v>0.89839572192513373</v>
      </c>
      <c r="D61" s="6">
        <f>(D59+D60)/D58</f>
        <v>0.9731182795698925</v>
      </c>
      <c r="E61" s="6">
        <f t="shared" si="5"/>
        <v>8.3173323092677914E-2</v>
      </c>
    </row>
    <row r="62" spans="2:5" ht="20.100000000000001" customHeight="1" thickBot="1" x14ac:dyDescent="0.25">
      <c r="B62" s="4" t="s">
        <v>39</v>
      </c>
      <c r="C62" s="6">
        <v>0.8584070796460177</v>
      </c>
      <c r="D62" s="6">
        <v>0.96666666666666667</v>
      </c>
      <c r="E62" s="6">
        <f t="shared" si="5"/>
        <v>0.1261168384879725</v>
      </c>
    </row>
    <row r="63" spans="2:5" ht="20.100000000000001" customHeight="1" thickBot="1" x14ac:dyDescent="0.25">
      <c r="B63" s="4" t="s">
        <v>40</v>
      </c>
      <c r="C63" s="6">
        <v>0.95945945945945943</v>
      </c>
      <c r="D63" s="6">
        <v>0.98484848484848486</v>
      </c>
      <c r="E63" s="6">
        <f t="shared" si="5"/>
        <v>2.6461801109688481E-2</v>
      </c>
    </row>
    <row r="69" spans="2:5" ht="42.75" customHeight="1" thickBot="1" x14ac:dyDescent="0.25">
      <c r="C69" s="8" t="s">
        <v>103</v>
      </c>
      <c r="D69" s="8" t="s">
        <v>104</v>
      </c>
      <c r="E69" s="8" t="s">
        <v>99</v>
      </c>
    </row>
    <row r="70" spans="2:5" ht="20.100000000000001" customHeight="1" thickBot="1" x14ac:dyDescent="0.25">
      <c r="B70" s="4" t="s">
        <v>44</v>
      </c>
      <c r="C70" s="5">
        <v>1135</v>
      </c>
      <c r="D70" s="5">
        <v>1047</v>
      </c>
      <c r="E70" s="6">
        <f>IF(C70&gt;0,(D70-C70)/C70,"-")</f>
        <v>-7.7533039647577087E-2</v>
      </c>
    </row>
    <row r="71" spans="2:5" ht="20.100000000000001" customHeight="1" thickBot="1" x14ac:dyDescent="0.25">
      <c r="B71" s="4" t="s">
        <v>45</v>
      </c>
      <c r="C71" s="5">
        <v>346</v>
      </c>
      <c r="D71" s="5">
        <v>354</v>
      </c>
      <c r="E71" s="6">
        <f t="shared" ref="E71:E77" si="6">IF(C71&gt;0,(D71-C71)/C71,"-")</f>
        <v>2.3121387283236993E-2</v>
      </c>
    </row>
    <row r="72" spans="2:5" ht="20.100000000000001" customHeight="1" thickBot="1" x14ac:dyDescent="0.25">
      <c r="B72" s="4" t="s">
        <v>43</v>
      </c>
      <c r="C72" s="5">
        <v>3</v>
      </c>
      <c r="D72" s="5">
        <v>1</v>
      </c>
      <c r="E72" s="6">
        <f t="shared" si="6"/>
        <v>-0.66666666666666663</v>
      </c>
    </row>
    <row r="73" spans="2:5" ht="20.100000000000001" customHeight="1" thickBot="1" x14ac:dyDescent="0.25">
      <c r="B73" s="4" t="s">
        <v>46</v>
      </c>
      <c r="C73" s="5">
        <v>494</v>
      </c>
      <c r="D73" s="5">
        <v>441</v>
      </c>
      <c r="E73" s="6">
        <f t="shared" si="6"/>
        <v>-0.10728744939271255</v>
      </c>
    </row>
    <row r="74" spans="2:5" ht="20.100000000000001" customHeight="1" thickBot="1" x14ac:dyDescent="0.25">
      <c r="B74" s="4" t="s">
        <v>47</v>
      </c>
      <c r="C74" s="5">
        <v>231</v>
      </c>
      <c r="D74" s="5">
        <v>203</v>
      </c>
      <c r="E74" s="6">
        <f t="shared" si="6"/>
        <v>-0.12121212121212122</v>
      </c>
    </row>
    <row r="75" spans="2:5" ht="20.100000000000001" customHeight="1" thickBot="1" x14ac:dyDescent="0.25">
      <c r="B75" s="4" t="s">
        <v>48</v>
      </c>
      <c r="C75" s="5">
        <v>61</v>
      </c>
      <c r="D75" s="5">
        <v>48</v>
      </c>
      <c r="E75" s="6">
        <f t="shared" si="6"/>
        <v>-0.21311475409836064</v>
      </c>
    </row>
    <row r="76" spans="2:5" ht="20.100000000000001" customHeight="1" thickBot="1" x14ac:dyDescent="0.25">
      <c r="B76" s="4" t="s">
        <v>49</v>
      </c>
      <c r="C76" s="5">
        <v>0</v>
      </c>
      <c r="D76" s="5">
        <v>0</v>
      </c>
      <c r="E76" s="6" t="str">
        <f t="shared" si="6"/>
        <v>-</v>
      </c>
    </row>
    <row r="77" spans="2:5" ht="20.100000000000001" customHeight="1" thickBot="1" x14ac:dyDescent="0.25">
      <c r="B77" s="4" t="s">
        <v>50</v>
      </c>
      <c r="C77" s="5">
        <v>0</v>
      </c>
      <c r="D77" s="5">
        <v>0</v>
      </c>
      <c r="E77" s="6" t="str">
        <f t="shared" si="6"/>
        <v>-</v>
      </c>
    </row>
    <row r="89" spans="2:5" ht="42.75" customHeight="1" thickBot="1" x14ac:dyDescent="0.25">
      <c r="C89" s="8" t="s">
        <v>103</v>
      </c>
      <c r="D89" s="8" t="s">
        <v>104</v>
      </c>
      <c r="E89" s="8" t="s">
        <v>99</v>
      </c>
    </row>
    <row r="90" spans="2:5" ht="29.25" thickBot="1" x14ac:dyDescent="0.25">
      <c r="B90" s="4" t="s">
        <v>51</v>
      </c>
      <c r="C90" s="5">
        <v>79</v>
      </c>
      <c r="D90" s="5">
        <v>111</v>
      </c>
      <c r="E90" s="6">
        <f>IF(C90&gt;0,(D90-C90)/C90,"-")</f>
        <v>0.4050632911392405</v>
      </c>
    </row>
    <row r="91" spans="2:5" ht="29.25" thickBot="1" x14ac:dyDescent="0.25">
      <c r="B91" s="4" t="s">
        <v>52</v>
      </c>
      <c r="C91" s="5">
        <v>45</v>
      </c>
      <c r="D91" s="5">
        <v>73</v>
      </c>
      <c r="E91" s="6">
        <f t="shared" ref="E91:E93" si="7">IF(C91&gt;0,(D91-C91)/C91,"-")</f>
        <v>0.62222222222222223</v>
      </c>
    </row>
    <row r="92" spans="2:5" ht="29.25" customHeight="1" thickBot="1" x14ac:dyDescent="0.25">
      <c r="B92" s="4" t="s">
        <v>53</v>
      </c>
      <c r="C92" s="5">
        <v>58</v>
      </c>
      <c r="D92" s="5">
        <v>52</v>
      </c>
      <c r="E92" s="6">
        <f t="shared" si="7"/>
        <v>-0.10344827586206896</v>
      </c>
    </row>
    <row r="93" spans="2:5" ht="29.25" customHeight="1" thickBot="1" x14ac:dyDescent="0.25">
      <c r="B93" s="4" t="s">
        <v>54</v>
      </c>
      <c r="C93" s="6">
        <f>(C90+C91)/(C90+C91+C92)</f>
        <v>0.68131868131868134</v>
      </c>
      <c r="D93" s="6">
        <f>(D90+D91)/(D90+D91+D92)</f>
        <v>0.77966101694915257</v>
      </c>
      <c r="E93" s="6">
        <f t="shared" si="7"/>
        <v>0.14434117003827229</v>
      </c>
    </row>
    <row r="99" spans="2:5" ht="42.75" customHeight="1" thickBot="1" x14ac:dyDescent="0.25">
      <c r="C99" s="8" t="s">
        <v>103</v>
      </c>
      <c r="D99" s="8" t="s">
        <v>104</v>
      </c>
      <c r="E99" s="8" t="s">
        <v>99</v>
      </c>
    </row>
    <row r="100" spans="2:5" ht="20.100000000000001" customHeight="1" thickBot="1" x14ac:dyDescent="0.25">
      <c r="B100" s="4" t="s">
        <v>38</v>
      </c>
      <c r="C100" s="5">
        <v>182</v>
      </c>
      <c r="D100" s="5">
        <v>236</v>
      </c>
      <c r="E100" s="6">
        <f>IF(C100&gt;0,(D100-C100)/C100,"-")</f>
        <v>0.2967032967032967</v>
      </c>
    </row>
    <row r="101" spans="2:5" ht="20.100000000000001" customHeight="1" thickBot="1" x14ac:dyDescent="0.25">
      <c r="B101" s="4" t="s">
        <v>41</v>
      </c>
      <c r="C101" s="5">
        <v>62</v>
      </c>
      <c r="D101" s="5">
        <v>88</v>
      </c>
      <c r="E101" s="6">
        <f t="shared" ref="E101:E105" si="8">IF(C101&gt;0,(D101-C101)/C101,"-")</f>
        <v>0.41935483870967744</v>
      </c>
    </row>
    <row r="102" spans="2:5" ht="20.100000000000001" customHeight="1" thickBot="1" x14ac:dyDescent="0.25">
      <c r="B102" s="4" t="s">
        <v>42</v>
      </c>
      <c r="C102" s="5">
        <v>62</v>
      </c>
      <c r="D102" s="5">
        <v>96</v>
      </c>
      <c r="E102" s="6">
        <f t="shared" si="8"/>
        <v>0.54838709677419351</v>
      </c>
    </row>
    <row r="103" spans="2:5" ht="20.100000000000001" customHeight="1" thickBot="1" x14ac:dyDescent="0.25">
      <c r="B103" s="4" t="s">
        <v>98</v>
      </c>
      <c r="C103" s="6">
        <f>(C101+C102)/C100</f>
        <v>0.68131868131868134</v>
      </c>
      <c r="D103" s="6">
        <f>(D101+D102)/D100</f>
        <v>0.77966101694915257</v>
      </c>
      <c r="E103" s="6">
        <f t="shared" si="8"/>
        <v>0.14434117003827229</v>
      </c>
    </row>
    <row r="104" spans="2:5" ht="20.100000000000001" customHeight="1" thickBot="1" x14ac:dyDescent="0.25">
      <c r="B104" s="4" t="s">
        <v>39</v>
      </c>
      <c r="C104" s="6">
        <v>0.6262626262626263</v>
      </c>
      <c r="D104" s="6">
        <v>0.72727272727272729</v>
      </c>
      <c r="E104" s="6">
        <f t="shared" si="8"/>
        <v>0.16129032258064513</v>
      </c>
    </row>
    <row r="105" spans="2:5" ht="20.100000000000001" customHeight="1" thickBot="1" x14ac:dyDescent="0.25">
      <c r="B105" s="4" t="s">
        <v>40</v>
      </c>
      <c r="C105" s="6">
        <v>0.74698795180722888</v>
      </c>
      <c r="D105" s="6">
        <v>0.83478260869565213</v>
      </c>
      <c r="E105" s="6">
        <f t="shared" si="8"/>
        <v>0.11753155680224403</v>
      </c>
    </row>
    <row r="111" spans="2:5" ht="42.75" customHeight="1" thickBot="1" x14ac:dyDescent="0.25">
      <c r="C111" s="8" t="s">
        <v>103</v>
      </c>
      <c r="D111" s="8" t="s">
        <v>104</v>
      </c>
      <c r="E111" s="8" t="s">
        <v>99</v>
      </c>
    </row>
    <row r="112" spans="2:5" ht="15" thickBot="1" x14ac:dyDescent="0.25">
      <c r="B112" s="4" t="s">
        <v>55</v>
      </c>
      <c r="C112" s="5">
        <v>222</v>
      </c>
      <c r="D112" s="5">
        <v>241</v>
      </c>
      <c r="E112" s="6">
        <f>IF(C112&gt;0,(D112-C112)/C112,"-")</f>
        <v>8.5585585585585586E-2</v>
      </c>
    </row>
    <row r="113" spans="2:14" ht="15" thickBot="1" x14ac:dyDescent="0.25">
      <c r="B113" s="4" t="s">
        <v>56</v>
      </c>
      <c r="C113" s="5">
        <v>161</v>
      </c>
      <c r="D113" s="5">
        <v>177</v>
      </c>
      <c r="E113" s="6">
        <f t="shared" ref="E113:E114" si="9">IF(C113&gt;0,(D113-C113)/C113,"-")</f>
        <v>9.9378881987577633E-2</v>
      </c>
    </row>
    <row r="114" spans="2:14" ht="15" thickBot="1" x14ac:dyDescent="0.25">
      <c r="B114" s="4" t="s">
        <v>57</v>
      </c>
      <c r="C114" s="5">
        <v>61</v>
      </c>
      <c r="D114" s="5">
        <v>64</v>
      </c>
      <c r="E114" s="6">
        <f t="shared" si="9"/>
        <v>4.9180327868852458E-2</v>
      </c>
    </row>
    <row r="126" spans="2:14" ht="26.25" customHeight="1" thickBot="1" x14ac:dyDescent="0.25">
      <c r="C126" s="27" t="s">
        <v>103</v>
      </c>
      <c r="D126" s="28"/>
      <c r="E126" s="28"/>
      <c r="F126" s="29"/>
      <c r="G126" s="27" t="s">
        <v>104</v>
      </c>
      <c r="H126" s="28"/>
      <c r="I126" s="28"/>
      <c r="J126" s="29"/>
      <c r="K126" s="30" t="s">
        <v>58</v>
      </c>
      <c r="L126" s="31"/>
      <c r="M126" s="31"/>
      <c r="N126" s="31"/>
    </row>
    <row r="127" spans="2:14" ht="29.25" customHeight="1" thickBot="1" x14ac:dyDescent="0.25">
      <c r="C127" s="11" t="s">
        <v>59</v>
      </c>
      <c r="D127" s="12" t="s">
        <v>60</v>
      </c>
      <c r="E127" s="12" t="s">
        <v>61</v>
      </c>
      <c r="F127" s="12" t="s">
        <v>62</v>
      </c>
      <c r="G127" s="11" t="s">
        <v>59</v>
      </c>
      <c r="H127" s="12" t="s">
        <v>60</v>
      </c>
      <c r="I127" s="12" t="s">
        <v>61</v>
      </c>
      <c r="J127" s="12" t="s">
        <v>62</v>
      </c>
      <c r="K127" s="11" t="s">
        <v>59</v>
      </c>
      <c r="L127" s="12" t="s">
        <v>60</v>
      </c>
      <c r="M127" s="12" t="s">
        <v>61</v>
      </c>
      <c r="N127" s="12" t="s">
        <v>62</v>
      </c>
    </row>
    <row r="128" spans="2:14" ht="15" thickBot="1" x14ac:dyDescent="0.25">
      <c r="B128" s="4" t="s">
        <v>63</v>
      </c>
      <c r="C128" s="10">
        <v>1</v>
      </c>
      <c r="D128" s="10">
        <v>0</v>
      </c>
      <c r="E128" s="10">
        <v>0</v>
      </c>
      <c r="F128" s="10">
        <v>1</v>
      </c>
      <c r="G128" s="10">
        <v>4</v>
      </c>
      <c r="H128" s="10">
        <v>0</v>
      </c>
      <c r="I128" s="10">
        <v>0</v>
      </c>
      <c r="J128" s="10">
        <v>4</v>
      </c>
      <c r="K128" s="6">
        <f>IF(C128=0,"-",(G128-C128)/C128)</f>
        <v>3</v>
      </c>
      <c r="L128" s="6" t="str">
        <f t="shared" ref="L128:N133" si="10">IF(D128=0,"-",(H128-D128)/D128)</f>
        <v>-</v>
      </c>
      <c r="M128" s="6" t="str">
        <f t="shared" si="10"/>
        <v>-</v>
      </c>
      <c r="N128" s="6">
        <f t="shared" si="10"/>
        <v>3</v>
      </c>
    </row>
    <row r="129" spans="2:14" ht="15" thickBot="1" x14ac:dyDescent="0.25">
      <c r="B129" s="4" t="s">
        <v>64</v>
      </c>
      <c r="C129" s="10">
        <v>0</v>
      </c>
      <c r="D129" s="10">
        <v>0</v>
      </c>
      <c r="E129" s="10">
        <v>0</v>
      </c>
      <c r="F129" s="10">
        <v>0</v>
      </c>
      <c r="G129" s="10">
        <v>0</v>
      </c>
      <c r="H129" s="10">
        <v>0</v>
      </c>
      <c r="I129" s="10">
        <v>0</v>
      </c>
      <c r="J129" s="10">
        <v>0</v>
      </c>
      <c r="K129" s="6" t="str">
        <f t="shared" ref="K129:K133" si="11">IF(C129=0,"-",(G129-C129)/C129)</f>
        <v>-</v>
      </c>
      <c r="L129" s="6" t="str">
        <f t="shared" si="10"/>
        <v>-</v>
      </c>
      <c r="M129" s="6" t="str">
        <f t="shared" si="10"/>
        <v>-</v>
      </c>
      <c r="N129" s="6" t="str">
        <f t="shared" si="10"/>
        <v>-</v>
      </c>
    </row>
    <row r="130" spans="2:14" ht="15" thickBot="1" x14ac:dyDescent="0.25">
      <c r="B130" s="4" t="s">
        <v>65</v>
      </c>
      <c r="C130" s="10">
        <v>1</v>
      </c>
      <c r="D130" s="10">
        <v>0</v>
      </c>
      <c r="E130" s="10">
        <v>0</v>
      </c>
      <c r="F130" s="10">
        <v>1</v>
      </c>
      <c r="G130" s="10">
        <v>0</v>
      </c>
      <c r="H130" s="10">
        <v>0</v>
      </c>
      <c r="I130" s="10">
        <v>0</v>
      </c>
      <c r="J130" s="10">
        <v>0</v>
      </c>
      <c r="K130" s="6">
        <f t="shared" si="11"/>
        <v>-1</v>
      </c>
      <c r="L130" s="6" t="str">
        <f t="shared" si="10"/>
        <v>-</v>
      </c>
      <c r="M130" s="6" t="str">
        <f t="shared" si="10"/>
        <v>-</v>
      </c>
      <c r="N130" s="6">
        <f t="shared" si="10"/>
        <v>-1</v>
      </c>
    </row>
    <row r="131" spans="2:14" ht="15" thickBot="1" x14ac:dyDescent="0.25">
      <c r="B131" s="7" t="s">
        <v>66</v>
      </c>
      <c r="C131" s="10">
        <v>0</v>
      </c>
      <c r="D131" s="10">
        <v>0</v>
      </c>
      <c r="E131" s="10">
        <v>0</v>
      </c>
      <c r="F131" s="10">
        <v>0</v>
      </c>
      <c r="G131" s="10">
        <v>0</v>
      </c>
      <c r="H131" s="10">
        <v>0</v>
      </c>
      <c r="I131" s="10">
        <v>0</v>
      </c>
      <c r="J131" s="10">
        <v>0</v>
      </c>
      <c r="K131" s="6" t="str">
        <f t="shared" si="11"/>
        <v>-</v>
      </c>
      <c r="L131" s="6" t="str">
        <f t="shared" si="10"/>
        <v>-</v>
      </c>
      <c r="M131" s="6" t="str">
        <f t="shared" si="10"/>
        <v>-</v>
      </c>
      <c r="N131" s="6" t="str">
        <f t="shared" si="10"/>
        <v>-</v>
      </c>
    </row>
    <row r="132" spans="2:14" ht="15" thickBot="1" x14ac:dyDescent="0.25">
      <c r="B132" s="4" t="s">
        <v>67</v>
      </c>
      <c r="C132" s="10">
        <v>0</v>
      </c>
      <c r="D132" s="10">
        <v>0</v>
      </c>
      <c r="E132" s="10">
        <v>0</v>
      </c>
      <c r="F132" s="10">
        <v>0</v>
      </c>
      <c r="G132" s="10">
        <v>0</v>
      </c>
      <c r="H132" s="10">
        <v>0</v>
      </c>
      <c r="I132" s="10">
        <v>0</v>
      </c>
      <c r="J132" s="10">
        <v>0</v>
      </c>
      <c r="K132" s="6" t="str">
        <f t="shared" si="11"/>
        <v>-</v>
      </c>
      <c r="L132" s="6" t="str">
        <f t="shared" si="10"/>
        <v>-</v>
      </c>
      <c r="M132" s="6" t="str">
        <f t="shared" si="10"/>
        <v>-</v>
      </c>
      <c r="N132" s="6" t="str">
        <f t="shared" si="10"/>
        <v>-</v>
      </c>
    </row>
    <row r="133" spans="2:14" ht="15" thickBot="1" x14ac:dyDescent="0.25">
      <c r="B133" s="4" t="s">
        <v>68</v>
      </c>
      <c r="C133" s="10">
        <v>2</v>
      </c>
      <c r="D133" s="10">
        <v>0</v>
      </c>
      <c r="E133" s="10">
        <v>0</v>
      </c>
      <c r="F133" s="10">
        <v>2</v>
      </c>
      <c r="G133" s="10">
        <v>4</v>
      </c>
      <c r="H133" s="10">
        <v>0</v>
      </c>
      <c r="I133" s="10">
        <v>0</v>
      </c>
      <c r="J133" s="10">
        <v>4</v>
      </c>
      <c r="K133" s="6">
        <f t="shared" si="11"/>
        <v>1</v>
      </c>
      <c r="L133" s="6" t="str">
        <f t="shared" si="10"/>
        <v>-</v>
      </c>
      <c r="M133" s="6" t="str">
        <f t="shared" si="10"/>
        <v>-</v>
      </c>
      <c r="N133" s="6">
        <f t="shared" si="10"/>
        <v>1</v>
      </c>
    </row>
    <row r="134" spans="2:14" ht="15" thickBot="1" x14ac:dyDescent="0.25">
      <c r="B134" s="4" t="s">
        <v>36</v>
      </c>
      <c r="C134" s="6">
        <f>IF(C128=0,"-",C128/(C128+C129))</f>
        <v>1</v>
      </c>
      <c r="D134" s="6" t="str">
        <f>IF(D128=0,"-",D128/(D128+D129))</f>
        <v>-</v>
      </c>
      <c r="E134" s="6" t="str">
        <f t="shared" ref="E134:J134" si="12">IF(E128=0,"-",E128/(E128+E129))</f>
        <v>-</v>
      </c>
      <c r="F134" s="6">
        <f t="shared" si="12"/>
        <v>1</v>
      </c>
      <c r="G134" s="6">
        <f t="shared" si="12"/>
        <v>1</v>
      </c>
      <c r="H134" s="6" t="str">
        <f t="shared" si="12"/>
        <v>-</v>
      </c>
      <c r="I134" s="6" t="str">
        <f t="shared" si="12"/>
        <v>-</v>
      </c>
      <c r="J134" s="6">
        <f t="shared" si="12"/>
        <v>1</v>
      </c>
      <c r="K134" s="6">
        <f>IF(OR(C134="-",G134="-"),"-",(G134-C134)/C134)</f>
        <v>0</v>
      </c>
      <c r="L134" s="6" t="str">
        <f t="shared" ref="L134:N135" si="13">IF(OR(D134="-",H134="-"),"-",(H134-D134)/D134)</f>
        <v>-</v>
      </c>
      <c r="M134" s="6" t="str">
        <f t="shared" si="13"/>
        <v>-</v>
      </c>
      <c r="N134" s="6">
        <f t="shared" si="13"/>
        <v>0</v>
      </c>
    </row>
    <row r="135" spans="2:14" ht="15" thickBot="1" x14ac:dyDescent="0.25">
      <c r="B135" s="4" t="s">
        <v>37</v>
      </c>
      <c r="C135" s="6" t="str">
        <f>IF(C131=0,"-",C131/(C130+C131))</f>
        <v>-</v>
      </c>
      <c r="D135" s="6" t="str">
        <f t="shared" ref="D135:J135" si="14">IF(D131=0,"-",D131/(D130+D131))</f>
        <v>-</v>
      </c>
      <c r="E135" s="6" t="str">
        <f t="shared" si="14"/>
        <v>-</v>
      </c>
      <c r="F135" s="6" t="str">
        <f t="shared" si="14"/>
        <v>-</v>
      </c>
      <c r="G135" s="6" t="str">
        <f t="shared" si="14"/>
        <v>-</v>
      </c>
      <c r="H135" s="6" t="str">
        <f t="shared" si="14"/>
        <v>-</v>
      </c>
      <c r="I135" s="6" t="str">
        <f t="shared" si="14"/>
        <v>-</v>
      </c>
      <c r="J135" s="6" t="str">
        <f t="shared" si="14"/>
        <v>-</v>
      </c>
      <c r="K135" s="6" t="str">
        <f>IF(OR(C135="-",G135="-"),"-",(G135-C135)/C135)</f>
        <v>-</v>
      </c>
      <c r="L135" s="6" t="str">
        <f t="shared" si="13"/>
        <v>-</v>
      </c>
      <c r="M135" s="6" t="str">
        <f t="shared" si="13"/>
        <v>-</v>
      </c>
      <c r="N135" s="6" t="str">
        <f t="shared" si="13"/>
        <v>-</v>
      </c>
    </row>
    <row r="136" spans="2:14" x14ac:dyDescent="0.2">
      <c r="C136" s="13"/>
    </row>
    <row r="137" spans="2:14" x14ac:dyDescent="0.2">
      <c r="C137" s="13"/>
      <c r="M137" s="14"/>
    </row>
    <row r="138" spans="2:14" x14ac:dyDescent="0.2">
      <c r="C138" s="13"/>
    </row>
    <row r="141" spans="2:14" ht="29.25" customHeight="1" thickBot="1" x14ac:dyDescent="0.25">
      <c r="C141" s="27" t="s">
        <v>103</v>
      </c>
      <c r="D141" s="28"/>
      <c r="E141" s="28"/>
      <c r="F141" s="29"/>
      <c r="G141" s="27" t="s">
        <v>104</v>
      </c>
      <c r="H141" s="28"/>
      <c r="I141" s="28"/>
      <c r="J141" s="29"/>
      <c r="K141" s="30" t="s">
        <v>58</v>
      </c>
      <c r="L141" s="31"/>
      <c r="M141" s="31"/>
      <c r="N141" s="31"/>
    </row>
    <row r="142" spans="2:14" ht="57.75" customHeight="1" thickBot="1" x14ac:dyDescent="0.25">
      <c r="C142" s="12" t="s">
        <v>60</v>
      </c>
      <c r="D142" s="12" t="s">
        <v>70</v>
      </c>
      <c r="E142" s="12" t="s">
        <v>69</v>
      </c>
      <c r="F142" s="12" t="s">
        <v>62</v>
      </c>
      <c r="G142" s="12" t="s">
        <v>60</v>
      </c>
      <c r="H142" s="12" t="s">
        <v>70</v>
      </c>
      <c r="I142" s="12" t="s">
        <v>69</v>
      </c>
      <c r="J142" s="12" t="s">
        <v>62</v>
      </c>
      <c r="K142" s="12" t="s">
        <v>60</v>
      </c>
      <c r="L142" s="12" t="s">
        <v>70</v>
      </c>
      <c r="M142" s="12" t="s">
        <v>69</v>
      </c>
      <c r="N142" s="12" t="s">
        <v>62</v>
      </c>
    </row>
    <row r="143" spans="2:14" ht="15" thickBot="1" x14ac:dyDescent="0.25">
      <c r="B143" s="4" t="s">
        <v>71</v>
      </c>
      <c r="C143" s="10">
        <v>1</v>
      </c>
      <c r="D143" s="10">
        <v>0</v>
      </c>
      <c r="E143" s="10">
        <v>1</v>
      </c>
      <c r="F143" s="10">
        <v>2</v>
      </c>
      <c r="G143" s="10">
        <v>4</v>
      </c>
      <c r="H143" s="10">
        <v>0</v>
      </c>
      <c r="I143" s="10">
        <v>1</v>
      </c>
      <c r="J143" s="10">
        <v>5</v>
      </c>
      <c r="K143" s="6">
        <f>IF(C143=0,"-",(G143-C143)/C143)</f>
        <v>3</v>
      </c>
      <c r="L143" s="6" t="str">
        <f t="shared" ref="L143:N147" si="15">IF(D143=0,"-",(H143-D143)/D143)</f>
        <v>-</v>
      </c>
      <c r="M143" s="6">
        <f t="shared" si="15"/>
        <v>0</v>
      </c>
      <c r="N143" s="6">
        <f t="shared" si="15"/>
        <v>1.5</v>
      </c>
    </row>
    <row r="144" spans="2:14" ht="15" thickBot="1" x14ac:dyDescent="0.25">
      <c r="B144" s="4" t="s">
        <v>72</v>
      </c>
      <c r="C144" s="10">
        <v>0</v>
      </c>
      <c r="D144" s="10">
        <v>0</v>
      </c>
      <c r="E144" s="10">
        <v>0</v>
      </c>
      <c r="F144" s="10">
        <v>0</v>
      </c>
      <c r="G144" s="10">
        <v>0</v>
      </c>
      <c r="H144" s="10">
        <v>0</v>
      </c>
      <c r="I144" s="10">
        <v>0</v>
      </c>
      <c r="J144" s="10">
        <v>0</v>
      </c>
      <c r="K144" s="6" t="str">
        <f t="shared" ref="K144:K147" si="16">IF(C144=0,"-",(G144-C144)/C144)</f>
        <v>-</v>
      </c>
      <c r="L144" s="6" t="str">
        <f t="shared" si="15"/>
        <v>-</v>
      </c>
      <c r="M144" s="6" t="str">
        <f t="shared" si="15"/>
        <v>-</v>
      </c>
      <c r="N144" s="6" t="str">
        <f t="shared" si="15"/>
        <v>-</v>
      </c>
    </row>
    <row r="145" spans="2:14" ht="15" thickBot="1" x14ac:dyDescent="0.25">
      <c r="B145" s="4" t="s">
        <v>73</v>
      </c>
      <c r="C145" s="10">
        <v>23</v>
      </c>
      <c r="D145" s="10">
        <v>0</v>
      </c>
      <c r="E145" s="10">
        <v>2</v>
      </c>
      <c r="F145" s="10">
        <v>25</v>
      </c>
      <c r="G145" s="10">
        <v>23</v>
      </c>
      <c r="H145" s="10">
        <v>0</v>
      </c>
      <c r="I145" s="10">
        <v>2</v>
      </c>
      <c r="J145" s="10">
        <v>25</v>
      </c>
      <c r="K145" s="6">
        <f t="shared" si="16"/>
        <v>0</v>
      </c>
      <c r="L145" s="6" t="str">
        <f t="shared" si="15"/>
        <v>-</v>
      </c>
      <c r="M145" s="6">
        <f t="shared" si="15"/>
        <v>0</v>
      </c>
      <c r="N145" s="6">
        <f t="shared" si="15"/>
        <v>0</v>
      </c>
    </row>
    <row r="146" spans="2:14" ht="15" thickBot="1" x14ac:dyDescent="0.25">
      <c r="B146" s="4" t="s">
        <v>74</v>
      </c>
      <c r="C146" s="10">
        <v>6</v>
      </c>
      <c r="D146" s="10">
        <v>0</v>
      </c>
      <c r="E146" s="10">
        <v>3</v>
      </c>
      <c r="F146" s="10">
        <v>9</v>
      </c>
      <c r="G146" s="10">
        <v>6</v>
      </c>
      <c r="H146" s="10">
        <v>0</v>
      </c>
      <c r="I146" s="10">
        <v>1</v>
      </c>
      <c r="J146" s="10">
        <v>7</v>
      </c>
      <c r="K146" s="6">
        <f t="shared" si="16"/>
        <v>0</v>
      </c>
      <c r="L146" s="6" t="str">
        <f t="shared" si="15"/>
        <v>-</v>
      </c>
      <c r="M146" s="6">
        <f t="shared" si="15"/>
        <v>-0.66666666666666663</v>
      </c>
      <c r="N146" s="6">
        <f t="shared" si="15"/>
        <v>-0.22222222222222221</v>
      </c>
    </row>
    <row r="147" spans="2:14" ht="15" thickBot="1" x14ac:dyDescent="0.25">
      <c r="B147" s="4" t="s">
        <v>75</v>
      </c>
      <c r="C147" s="10">
        <v>0</v>
      </c>
      <c r="D147" s="10">
        <v>0</v>
      </c>
      <c r="E147" s="10">
        <v>0</v>
      </c>
      <c r="F147" s="10">
        <v>0</v>
      </c>
      <c r="G147" s="10">
        <v>1</v>
      </c>
      <c r="H147" s="10">
        <v>0</v>
      </c>
      <c r="I147" s="10">
        <v>0</v>
      </c>
      <c r="J147" s="10">
        <v>1</v>
      </c>
      <c r="K147" s="6" t="str">
        <f t="shared" si="16"/>
        <v>-</v>
      </c>
      <c r="L147" s="6" t="str">
        <f t="shared" si="15"/>
        <v>-</v>
      </c>
      <c r="M147" s="6" t="str">
        <f t="shared" si="15"/>
        <v>-</v>
      </c>
      <c r="N147" s="6" t="str">
        <f t="shared" si="15"/>
        <v>-</v>
      </c>
    </row>
    <row r="148" spans="2:14" ht="15" thickBot="1" x14ac:dyDescent="0.25">
      <c r="B148" s="7" t="s">
        <v>68</v>
      </c>
      <c r="C148" s="10">
        <v>30</v>
      </c>
      <c r="D148" s="10">
        <v>0</v>
      </c>
      <c r="E148" s="10">
        <v>6</v>
      </c>
      <c r="F148" s="10">
        <v>36</v>
      </c>
      <c r="G148" s="10">
        <v>34</v>
      </c>
      <c r="H148" s="10">
        <v>0</v>
      </c>
      <c r="I148" s="10">
        <v>4</v>
      </c>
      <c r="J148" s="10">
        <v>38</v>
      </c>
      <c r="K148" s="6">
        <f t="shared" ref="K148" si="17">IF(C148=0,"-",(G148-C148)/C148)</f>
        <v>0.13333333333333333</v>
      </c>
      <c r="L148" s="6" t="str">
        <f t="shared" ref="L148" si="18">IF(D148=0,"-",(H148-D148)/D148)</f>
        <v>-</v>
      </c>
      <c r="M148" s="6">
        <f t="shared" ref="M148" si="19">IF(E148=0,"-",(I148-E148)/E148)</f>
        <v>-0.33333333333333331</v>
      </c>
      <c r="N148" s="6">
        <f t="shared" ref="N148" si="20">IF(F148=0,"-",(J148-F148)/F148)</f>
        <v>5.5555555555555552E-2</v>
      </c>
    </row>
    <row r="149" spans="2:14" ht="29.25" thickBot="1" x14ac:dyDescent="0.25">
      <c r="B149" s="7" t="s">
        <v>76</v>
      </c>
      <c r="C149" s="6">
        <f t="shared" ref="C149:J150" si="21">IF(C143=0,"-",(C143/(C143+C145)))</f>
        <v>4.1666666666666664E-2</v>
      </c>
      <c r="D149" s="6" t="str">
        <f t="shared" si="21"/>
        <v>-</v>
      </c>
      <c r="E149" s="6">
        <f t="shared" si="21"/>
        <v>0.33333333333333331</v>
      </c>
      <c r="F149" s="6">
        <f t="shared" si="21"/>
        <v>7.407407407407407E-2</v>
      </c>
      <c r="G149" s="6">
        <f t="shared" si="21"/>
        <v>0.14814814814814814</v>
      </c>
      <c r="H149" s="6" t="str">
        <f t="shared" si="21"/>
        <v>-</v>
      </c>
      <c r="I149" s="6">
        <f t="shared" si="21"/>
        <v>0.33333333333333331</v>
      </c>
      <c r="J149" s="6">
        <f t="shared" si="21"/>
        <v>0.16666666666666666</v>
      </c>
      <c r="K149" s="6">
        <f>IF(OR(C149="-",G149="-"),"-",(G149-C149)/C149)</f>
        <v>2.5555555555555558</v>
      </c>
      <c r="L149" s="6" t="str">
        <f t="shared" ref="L149:N150" si="22">IF(OR(D149="-",H149="-"),"-",(H149-D149)/D149)</f>
        <v>-</v>
      </c>
      <c r="M149" s="6">
        <f t="shared" si="22"/>
        <v>0</v>
      </c>
      <c r="N149" s="6">
        <f t="shared" si="22"/>
        <v>1.25</v>
      </c>
    </row>
    <row r="150" spans="2:14" ht="29.25" thickBot="1" x14ac:dyDescent="0.25">
      <c r="B150" s="7" t="s">
        <v>77</v>
      </c>
      <c r="C150" s="6" t="str">
        <f t="shared" si="21"/>
        <v>-</v>
      </c>
      <c r="D150" s="6" t="str">
        <f t="shared" si="21"/>
        <v>-</v>
      </c>
      <c r="E150" s="6" t="str">
        <f t="shared" si="21"/>
        <v>-</v>
      </c>
      <c r="F150" s="6" t="str">
        <f t="shared" si="21"/>
        <v>-</v>
      </c>
      <c r="G150" s="6" t="str">
        <f t="shared" si="21"/>
        <v>-</v>
      </c>
      <c r="H150" s="6" t="str">
        <f t="shared" si="21"/>
        <v>-</v>
      </c>
      <c r="I150" s="6" t="str">
        <f t="shared" si="21"/>
        <v>-</v>
      </c>
      <c r="J150" s="6" t="str">
        <f t="shared" si="21"/>
        <v>-</v>
      </c>
      <c r="K150" s="6" t="str">
        <f>IF(OR(C150="-",G150="-"),"-",(G150-C150)/C150)</f>
        <v>-</v>
      </c>
      <c r="L150" s="6" t="str">
        <f t="shared" si="22"/>
        <v>-</v>
      </c>
      <c r="M150" s="6" t="str">
        <f t="shared" si="22"/>
        <v>-</v>
      </c>
      <c r="N150" s="6" t="str">
        <f t="shared" si="22"/>
        <v>-</v>
      </c>
    </row>
    <row r="153" spans="2:14" ht="14.25" x14ac:dyDescent="0.2">
      <c r="B153" s="7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</row>
    <row r="154" spans="2:14" ht="14.25" x14ac:dyDescent="0.2">
      <c r="B154" s="7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</row>
    <row r="155" spans="2:14" ht="14.25" x14ac:dyDescent="0.2">
      <c r="B155" s="7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</row>
    <row r="156" spans="2:14" ht="29.25" customHeight="1" thickBot="1" x14ac:dyDescent="0.25">
      <c r="B156" s="7"/>
      <c r="C156" s="8" t="s">
        <v>103</v>
      </c>
      <c r="D156" s="8" t="s">
        <v>104</v>
      </c>
      <c r="E156" s="8" t="s">
        <v>99</v>
      </c>
    </row>
    <row r="157" spans="2:14" ht="15" thickBot="1" x14ac:dyDescent="0.25">
      <c r="B157" s="4" t="s">
        <v>94</v>
      </c>
      <c r="C157" s="19">
        <v>29</v>
      </c>
      <c r="D157" s="19">
        <v>29</v>
      </c>
      <c r="E157" s="18">
        <f>IF(C157=0,"-",(D157-C157)/C157)</f>
        <v>0</v>
      </c>
      <c r="F157" s="18"/>
      <c r="G157" s="18"/>
      <c r="H157" s="18"/>
      <c r="I157" s="18"/>
      <c r="J157" s="18"/>
      <c r="K157" s="18"/>
      <c r="L157" s="18"/>
      <c r="M157" s="18"/>
      <c r="N157" s="18"/>
    </row>
    <row r="158" spans="2:14" ht="15" thickBot="1" x14ac:dyDescent="0.25">
      <c r="B158" s="4" t="s">
        <v>95</v>
      </c>
      <c r="C158" s="19">
        <v>1</v>
      </c>
      <c r="D158" s="19">
        <v>4</v>
      </c>
      <c r="E158" s="18">
        <f t="shared" ref="E158:E159" si="23">IF(C158=0,"-",(D158-C158)/C158)</f>
        <v>3</v>
      </c>
      <c r="F158" s="18"/>
      <c r="G158" s="18"/>
      <c r="H158" s="18"/>
      <c r="I158" s="18"/>
      <c r="J158" s="18"/>
      <c r="K158" s="18"/>
      <c r="L158" s="18"/>
      <c r="M158" s="18"/>
      <c r="N158" s="18"/>
    </row>
    <row r="159" spans="2:14" ht="15" thickBot="1" x14ac:dyDescent="0.25">
      <c r="B159" s="4" t="s">
        <v>96</v>
      </c>
      <c r="C159" s="19">
        <v>0</v>
      </c>
      <c r="D159" s="19">
        <v>1</v>
      </c>
      <c r="E159" s="18" t="str">
        <f t="shared" si="23"/>
        <v>-</v>
      </c>
      <c r="F159" s="18"/>
      <c r="G159" s="18"/>
      <c r="H159" s="18"/>
      <c r="I159" s="18"/>
      <c r="J159" s="18"/>
      <c r="K159" s="18"/>
      <c r="L159" s="18"/>
      <c r="M159" s="18"/>
      <c r="N159" s="18"/>
    </row>
    <row r="160" spans="2:14" ht="15" thickBot="1" x14ac:dyDescent="0.25">
      <c r="B160" s="4" t="s">
        <v>97</v>
      </c>
      <c r="C160" s="18">
        <f>IF(C157=0,"-",C157/(C157+C158+C159))</f>
        <v>0.96666666666666667</v>
      </c>
      <c r="D160" s="18">
        <f>IF(D157=0,"-",D157/(D157+D158+D159))</f>
        <v>0.8529411764705882</v>
      </c>
      <c r="E160" s="18">
        <f>IF(OR(C160="-",D160="-"),"-",(D160-C160)/C160)</f>
        <v>-0.11764705882352945</v>
      </c>
      <c r="F160" s="18"/>
      <c r="G160" s="18"/>
      <c r="H160" s="18"/>
      <c r="I160" s="18"/>
      <c r="J160" s="18"/>
      <c r="K160" s="18"/>
      <c r="L160" s="18"/>
      <c r="M160" s="18"/>
      <c r="N160" s="18"/>
    </row>
    <row r="161" spans="2:14" ht="14.25" x14ac:dyDescent="0.2">
      <c r="B161" s="7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</row>
    <row r="162" spans="2:14" ht="14.25" x14ac:dyDescent="0.2">
      <c r="B162" s="7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</row>
    <row r="165" spans="2:14" ht="42.75" customHeight="1" thickBot="1" x14ac:dyDescent="0.25">
      <c r="C165" s="8" t="s">
        <v>103</v>
      </c>
      <c r="D165" s="8" t="s">
        <v>104</v>
      </c>
      <c r="E165" s="8" t="s">
        <v>99</v>
      </c>
    </row>
    <row r="166" spans="2:14" ht="20.100000000000001" customHeight="1" thickBot="1" x14ac:dyDescent="0.25">
      <c r="B166" s="4" t="s">
        <v>38</v>
      </c>
      <c r="C166" s="5">
        <v>1</v>
      </c>
      <c r="D166" s="5">
        <v>4</v>
      </c>
      <c r="E166" s="6">
        <f t="shared" ref="E166:E168" si="24">IF(C166=0,"-",(D166-C166)/C166)</f>
        <v>3</v>
      </c>
    </row>
    <row r="167" spans="2:14" ht="20.100000000000001" customHeight="1" thickBot="1" x14ac:dyDescent="0.25">
      <c r="B167" s="4" t="s">
        <v>41</v>
      </c>
      <c r="C167" s="5">
        <v>1</v>
      </c>
      <c r="D167" s="5">
        <v>4</v>
      </c>
      <c r="E167" s="6">
        <f t="shared" si="24"/>
        <v>3</v>
      </c>
    </row>
    <row r="168" spans="2:14" ht="20.100000000000001" customHeight="1" thickBot="1" x14ac:dyDescent="0.25">
      <c r="B168" s="4" t="s">
        <v>42</v>
      </c>
      <c r="C168" s="5">
        <v>0</v>
      </c>
      <c r="D168" s="5">
        <v>0</v>
      </c>
      <c r="E168" s="6" t="str">
        <f t="shared" si="24"/>
        <v>-</v>
      </c>
    </row>
    <row r="169" spans="2:14" ht="20.100000000000001" customHeight="1" thickBot="1" x14ac:dyDescent="0.25">
      <c r="B169" s="4" t="s">
        <v>98</v>
      </c>
      <c r="C169" s="6">
        <f>IF(C166=0,"-",(C167+C168)/C166)</f>
        <v>1</v>
      </c>
      <c r="D169" s="6">
        <f>IF(D166=0,"-",(D167+D168)/D166)</f>
        <v>1</v>
      </c>
      <c r="E169" s="6">
        <f t="shared" ref="E169:E171" si="25">IF(OR(C169="-",D169="-"),"-",(D169-C169)/C169)</f>
        <v>0</v>
      </c>
    </row>
    <row r="170" spans="2:14" ht="20.100000000000001" customHeight="1" thickBot="1" x14ac:dyDescent="0.25">
      <c r="B170" s="4" t="s">
        <v>39</v>
      </c>
      <c r="C170" s="6">
        <v>1</v>
      </c>
      <c r="D170" s="6">
        <v>1</v>
      </c>
      <c r="E170" s="6">
        <f t="shared" si="25"/>
        <v>0</v>
      </c>
    </row>
    <row r="171" spans="2:14" ht="20.100000000000001" customHeight="1" thickBot="1" x14ac:dyDescent="0.25">
      <c r="B171" s="4" t="s">
        <v>40</v>
      </c>
      <c r="C171" s="6" t="s">
        <v>105</v>
      </c>
      <c r="D171" s="6" t="s">
        <v>105</v>
      </c>
      <c r="E171" s="6" t="str">
        <f t="shared" si="25"/>
        <v>-</v>
      </c>
    </row>
    <row r="177" spans="2:8" ht="42.75" customHeight="1" thickBot="1" x14ac:dyDescent="0.25">
      <c r="C177" s="8" t="s">
        <v>103</v>
      </c>
      <c r="D177" s="8" t="s">
        <v>104</v>
      </c>
      <c r="E177" s="8" t="s">
        <v>99</v>
      </c>
    </row>
    <row r="178" spans="2:8" ht="15" thickBot="1" x14ac:dyDescent="0.25">
      <c r="B178" s="15" t="s">
        <v>81</v>
      </c>
      <c r="C178" s="5">
        <v>1</v>
      </c>
      <c r="D178" s="5">
        <v>1</v>
      </c>
      <c r="E178" s="6">
        <f>IF(C178=0,"-",(D178-C178)/C178)</f>
        <v>0</v>
      </c>
      <c r="H178" s="13"/>
    </row>
    <row r="179" spans="2:8" ht="15" thickBot="1" x14ac:dyDescent="0.25">
      <c r="B179" s="4" t="s">
        <v>43</v>
      </c>
      <c r="C179" s="5">
        <v>1</v>
      </c>
      <c r="D179" s="5">
        <v>1</v>
      </c>
      <c r="E179" s="6">
        <f t="shared" ref="E179:E185" si="26">IF(C179=0,"-",(D179-C179)/C179)</f>
        <v>0</v>
      </c>
      <c r="H179" s="13"/>
    </row>
    <row r="180" spans="2:8" ht="15" thickBot="1" x14ac:dyDescent="0.25">
      <c r="B180" s="4" t="s">
        <v>47</v>
      </c>
      <c r="C180" s="5">
        <v>0</v>
      </c>
      <c r="D180" s="5">
        <v>0</v>
      </c>
      <c r="E180" s="6" t="str">
        <f t="shared" si="26"/>
        <v>-</v>
      </c>
      <c r="H180" s="13"/>
    </row>
    <row r="181" spans="2:8" ht="15" thickBot="1" x14ac:dyDescent="0.25">
      <c r="B181" s="4" t="s">
        <v>78</v>
      </c>
      <c r="C181" s="5">
        <v>0</v>
      </c>
      <c r="D181" s="5">
        <v>0</v>
      </c>
      <c r="E181" s="6" t="str">
        <f t="shared" si="26"/>
        <v>-</v>
      </c>
      <c r="H181" s="13"/>
    </row>
    <row r="182" spans="2:8" ht="15" thickBot="1" x14ac:dyDescent="0.25">
      <c r="B182" s="15" t="s">
        <v>79</v>
      </c>
      <c r="C182" s="5">
        <v>36</v>
      </c>
      <c r="D182" s="5">
        <v>30</v>
      </c>
      <c r="E182" s="6">
        <f t="shared" si="26"/>
        <v>-0.16666666666666666</v>
      </c>
      <c r="H182" s="13"/>
    </row>
    <row r="183" spans="2:8" ht="15" thickBot="1" x14ac:dyDescent="0.25">
      <c r="B183" s="4" t="s">
        <v>47</v>
      </c>
      <c r="C183" s="5">
        <v>30</v>
      </c>
      <c r="D183" s="5">
        <v>23</v>
      </c>
      <c r="E183" s="6">
        <f t="shared" si="26"/>
        <v>-0.23333333333333334</v>
      </c>
      <c r="H183" s="13"/>
    </row>
    <row r="184" spans="2:8" ht="15" thickBot="1" x14ac:dyDescent="0.25">
      <c r="B184" s="4" t="s">
        <v>70</v>
      </c>
      <c r="C184" s="5">
        <v>0</v>
      </c>
      <c r="D184" s="5">
        <v>0</v>
      </c>
      <c r="E184" s="6" t="str">
        <f t="shared" si="26"/>
        <v>-</v>
      </c>
      <c r="H184" s="13"/>
    </row>
    <row r="185" spans="2:8" ht="15" thickBot="1" x14ac:dyDescent="0.25">
      <c r="B185" s="4" t="s">
        <v>80</v>
      </c>
      <c r="C185" s="5">
        <v>6</v>
      </c>
      <c r="D185" s="5">
        <v>7</v>
      </c>
      <c r="E185" s="6">
        <f t="shared" si="26"/>
        <v>0.16666666666666666</v>
      </c>
      <c r="H185" s="13"/>
    </row>
    <row r="196" spans="2:5" ht="42.75" customHeight="1" thickBot="1" x14ac:dyDescent="0.25">
      <c r="C196" s="8" t="s">
        <v>103</v>
      </c>
      <c r="D196" s="8" t="s">
        <v>104</v>
      </c>
      <c r="E196" s="8" t="s">
        <v>99</v>
      </c>
    </row>
    <row r="197" spans="2:5" ht="15" thickBot="1" x14ac:dyDescent="0.25">
      <c r="B197" s="4" t="s">
        <v>82</v>
      </c>
      <c r="C197" s="5">
        <v>2</v>
      </c>
      <c r="D197" s="5">
        <v>3</v>
      </c>
      <c r="E197" s="6">
        <f t="shared" ref="E197:E200" si="27">IF(C197=0,"-",(D197-C197)/C197)</f>
        <v>0.5</v>
      </c>
    </row>
    <row r="198" spans="2:5" ht="15" thickBot="1" x14ac:dyDescent="0.25">
      <c r="B198" s="4" t="s">
        <v>83</v>
      </c>
      <c r="C198" s="5">
        <v>0</v>
      </c>
      <c r="D198" s="5">
        <v>2</v>
      </c>
      <c r="E198" s="6" t="str">
        <f t="shared" si="27"/>
        <v>-</v>
      </c>
    </row>
    <row r="199" spans="2:5" ht="15" thickBot="1" x14ac:dyDescent="0.25">
      <c r="B199" s="4" t="s">
        <v>84</v>
      </c>
      <c r="C199" s="5">
        <v>2</v>
      </c>
      <c r="D199" s="5">
        <v>5</v>
      </c>
      <c r="E199" s="6">
        <f t="shared" si="27"/>
        <v>1.5</v>
      </c>
    </row>
    <row r="200" spans="2:5" ht="15" thickBot="1" x14ac:dyDescent="0.25">
      <c r="B200" s="4" t="s">
        <v>85</v>
      </c>
      <c r="C200" s="5">
        <v>1</v>
      </c>
      <c r="D200" s="5">
        <v>4</v>
      </c>
      <c r="E200" s="6">
        <f t="shared" si="27"/>
        <v>3</v>
      </c>
    </row>
    <row r="206" spans="2:5" ht="42.75" customHeight="1" thickBot="1" x14ac:dyDescent="0.25">
      <c r="C206" s="8" t="s">
        <v>103</v>
      </c>
      <c r="D206" s="8" t="s">
        <v>104</v>
      </c>
      <c r="E206" s="8" t="s">
        <v>99</v>
      </c>
    </row>
    <row r="207" spans="2:5" ht="20.100000000000001" customHeight="1" thickBot="1" x14ac:dyDescent="0.25">
      <c r="B207" s="16" t="s">
        <v>88</v>
      </c>
      <c r="C207" s="5"/>
      <c r="D207" s="5"/>
      <c r="E207" s="6" t="str">
        <f t="shared" ref="E207:E210" si="28">IF(C207=0,"-",(D207-C207)/C207)</f>
        <v>-</v>
      </c>
    </row>
    <row r="208" spans="2:5" ht="20.100000000000001" customHeight="1" thickBot="1" x14ac:dyDescent="0.25">
      <c r="B208" s="17" t="s">
        <v>89</v>
      </c>
      <c r="C208" s="5">
        <v>2</v>
      </c>
      <c r="D208" s="5">
        <v>3</v>
      </c>
      <c r="E208" s="6">
        <f t="shared" si="28"/>
        <v>0.5</v>
      </c>
    </row>
    <row r="209" spans="2:5" ht="20.100000000000001" customHeight="1" thickBot="1" x14ac:dyDescent="0.25">
      <c r="B209" s="17" t="s">
        <v>86</v>
      </c>
      <c r="C209" s="5">
        <v>2</v>
      </c>
      <c r="D209" s="5">
        <v>3</v>
      </c>
      <c r="E209" s="6">
        <f t="shared" si="28"/>
        <v>0.5</v>
      </c>
    </row>
    <row r="210" spans="2:5" ht="20.100000000000001" customHeight="1" thickBot="1" x14ac:dyDescent="0.25">
      <c r="B210" s="17" t="s">
        <v>87</v>
      </c>
      <c r="C210" s="5">
        <v>0</v>
      </c>
      <c r="D210" s="5">
        <v>0</v>
      </c>
      <c r="E210" s="6" t="str">
        <f t="shared" si="28"/>
        <v>-</v>
      </c>
    </row>
    <row r="211" spans="2:5" ht="20.100000000000001" customHeight="1" thickBot="1" x14ac:dyDescent="0.25">
      <c r="B211" s="17" t="s">
        <v>90</v>
      </c>
      <c r="C211" s="5"/>
      <c r="D211" s="5"/>
      <c r="E211" s="6"/>
    </row>
    <row r="212" spans="2:5" ht="20.100000000000001" customHeight="1" thickBot="1" x14ac:dyDescent="0.25">
      <c r="B212" s="17" t="s">
        <v>89</v>
      </c>
      <c r="C212" s="5">
        <v>0</v>
      </c>
      <c r="D212" s="5">
        <v>2</v>
      </c>
      <c r="E212" s="6" t="str">
        <f>IF(C212=0,"-",(D212-C212)/C212)</f>
        <v>-</v>
      </c>
    </row>
    <row r="213" spans="2:5" ht="15" thickBot="1" x14ac:dyDescent="0.25">
      <c r="B213" s="17" t="s">
        <v>86</v>
      </c>
      <c r="C213" s="5">
        <v>0</v>
      </c>
      <c r="D213" s="5">
        <v>1</v>
      </c>
      <c r="E213" s="6" t="str">
        <f t="shared" ref="E213:E214" si="29">IF(C213=0,"-",(D213-C213)/C213)</f>
        <v>-</v>
      </c>
    </row>
    <row r="214" spans="2:5" ht="15" thickBot="1" x14ac:dyDescent="0.25">
      <c r="B214" s="17" t="s">
        <v>87</v>
      </c>
      <c r="C214" s="5">
        <v>0</v>
      </c>
      <c r="D214" s="5">
        <v>1</v>
      </c>
      <c r="E214" s="6" t="str">
        <f t="shared" si="29"/>
        <v>-</v>
      </c>
    </row>
    <row r="220" spans="2:5" ht="42.75" customHeight="1" thickBot="1" x14ac:dyDescent="0.25">
      <c r="C220" s="8" t="s">
        <v>103</v>
      </c>
      <c r="D220" s="8" t="s">
        <v>104</v>
      </c>
      <c r="E220" s="8" t="s">
        <v>99</v>
      </c>
    </row>
    <row r="221" spans="2:5" ht="15" thickBot="1" x14ac:dyDescent="0.25">
      <c r="B221" s="16" t="s">
        <v>91</v>
      </c>
      <c r="C221" s="5">
        <v>6</v>
      </c>
      <c r="D221" s="5">
        <v>7</v>
      </c>
      <c r="E221" s="6">
        <f t="shared" ref="E221:E223" si="30">IF(C221=0,"-",(D221-C221)/C221)</f>
        <v>0.16666666666666666</v>
      </c>
    </row>
    <row r="222" spans="2:5" ht="15" thickBot="1" x14ac:dyDescent="0.25">
      <c r="B222" s="16" t="s">
        <v>92</v>
      </c>
      <c r="C222" s="5">
        <v>2</v>
      </c>
      <c r="D222" s="5">
        <v>7</v>
      </c>
      <c r="E222" s="6">
        <f t="shared" si="30"/>
        <v>2.5</v>
      </c>
    </row>
    <row r="223" spans="2:5" ht="15" thickBot="1" x14ac:dyDescent="0.25">
      <c r="B223" s="16" t="s">
        <v>93</v>
      </c>
      <c r="C223" s="5">
        <v>11</v>
      </c>
      <c r="D223" s="5">
        <v>8</v>
      </c>
      <c r="E223" s="6">
        <f t="shared" si="30"/>
        <v>-0.27272727272727271</v>
      </c>
    </row>
    <row r="224" spans="2:5" ht="15" thickBot="1" x14ac:dyDescent="0.25">
      <c r="C224" s="5"/>
      <c r="D224" s="5"/>
      <c r="E224" s="6"/>
    </row>
    <row r="225" spans="3:5" ht="15" thickBot="1" x14ac:dyDescent="0.25">
      <c r="C225" s="5"/>
      <c r="D225" s="5"/>
      <c r="E225" s="6"/>
    </row>
    <row r="226" spans="3:5" ht="15" thickBot="1" x14ac:dyDescent="0.25">
      <c r="C226" s="5"/>
      <c r="D226" s="5"/>
      <c r="E226" s="6"/>
    </row>
    <row r="227" spans="3:5" ht="15" thickBot="1" x14ac:dyDescent="0.25">
      <c r="C227" s="5"/>
      <c r="D227" s="5"/>
      <c r="E227" s="6"/>
    </row>
    <row r="228" spans="3:5" ht="15" thickBot="1" x14ac:dyDescent="0.25">
      <c r="C228" s="5"/>
      <c r="D228" s="5"/>
      <c r="E228" s="6"/>
    </row>
  </sheetData>
  <mergeCells count="6">
    <mergeCell ref="C126:F126"/>
    <mergeCell ref="G126:J126"/>
    <mergeCell ref="K126:N126"/>
    <mergeCell ref="C141:F141"/>
    <mergeCell ref="G141:J141"/>
    <mergeCell ref="K141:N141"/>
  </mergeCells>
  <pageMargins left="0.70866141732283472" right="0.70866141732283472" top="0.74803149606299213" bottom="0.74803149606299213" header="0.31496062992125984" footer="0.31496062992125984"/>
  <pageSetup paperSize="9" scale="35" fitToWidth="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28"/>
  <sheetViews>
    <sheetView workbookViewId="0"/>
  </sheetViews>
  <sheetFormatPr baseColWidth="10" defaultRowHeight="12.75" x14ac:dyDescent="0.2"/>
  <cols>
    <col min="2" max="2" width="56.875" bestFit="1" customWidth="1"/>
    <col min="3" max="4" width="12.5" customWidth="1"/>
    <col min="5" max="5" width="12.75" customWidth="1"/>
    <col min="6" max="6" width="8.75" bestFit="1" customWidth="1"/>
    <col min="7" max="7" width="11.625" customWidth="1"/>
    <col min="8" max="8" width="12.125" customWidth="1"/>
    <col min="9" max="9" width="12.75" customWidth="1"/>
    <col min="10" max="10" width="8.75" bestFit="1" customWidth="1"/>
    <col min="11" max="11" width="11.625" bestFit="1" customWidth="1"/>
    <col min="12" max="12" width="12" bestFit="1" customWidth="1"/>
    <col min="13" max="13" width="12.75" customWidth="1"/>
    <col min="14" max="14" width="9.625" bestFit="1" customWidth="1"/>
  </cols>
  <sheetData>
    <row r="1" spans="1:5" ht="15" thickBot="1" x14ac:dyDescent="0.25">
      <c r="A1" s="5"/>
      <c r="B1" s="5"/>
    </row>
    <row r="2" spans="1:5" ht="15" thickBot="1" x14ac:dyDescent="0.25">
      <c r="A2" s="5"/>
      <c r="B2" s="5"/>
    </row>
    <row r="3" spans="1:5" ht="15" thickBot="1" x14ac:dyDescent="0.25">
      <c r="A3" s="5"/>
      <c r="B3" s="5"/>
    </row>
    <row r="11" spans="1:5" ht="27" customHeight="1" x14ac:dyDescent="0.2">
      <c r="B11" s="20" t="str">
        <f>Portada!B9</f>
        <v>1º Trimestre 2023</v>
      </c>
    </row>
    <row r="13" spans="1:5" ht="42.75" customHeight="1" thickBot="1" x14ac:dyDescent="0.25">
      <c r="C13" s="8" t="s">
        <v>103</v>
      </c>
      <c r="D13" s="8" t="s">
        <v>104</v>
      </c>
      <c r="E13" s="8" t="s">
        <v>99</v>
      </c>
    </row>
    <row r="14" spans="1:5" ht="20.100000000000001" customHeight="1" thickBot="1" x14ac:dyDescent="0.25">
      <c r="B14" s="4" t="s">
        <v>22</v>
      </c>
      <c r="C14" s="5">
        <v>737</v>
      </c>
      <c r="D14" s="5">
        <v>838</v>
      </c>
      <c r="E14" s="6">
        <f>IF(C14&gt;0,(D14-C14)/C14)</f>
        <v>0.13704206241519673</v>
      </c>
    </row>
    <row r="15" spans="1:5" ht="20.100000000000001" customHeight="1" thickBot="1" x14ac:dyDescent="0.25">
      <c r="B15" s="4" t="s">
        <v>17</v>
      </c>
      <c r="C15" s="5">
        <v>706</v>
      </c>
      <c r="D15" s="5">
        <v>836</v>
      </c>
      <c r="E15" s="6">
        <f t="shared" ref="E15:E25" si="0">IF(C15&gt;0,(D15-C15)/C15)</f>
        <v>0.18413597733711048</v>
      </c>
    </row>
    <row r="16" spans="1:5" ht="20.100000000000001" customHeight="1" thickBot="1" x14ac:dyDescent="0.25">
      <c r="B16" s="4" t="s">
        <v>18</v>
      </c>
      <c r="C16" s="5">
        <v>560</v>
      </c>
      <c r="D16" s="5">
        <v>623</v>
      </c>
      <c r="E16" s="6">
        <f t="shared" si="0"/>
        <v>0.1125</v>
      </c>
    </row>
    <row r="17" spans="2:5" ht="20.100000000000001" customHeight="1" thickBot="1" x14ac:dyDescent="0.25">
      <c r="B17" s="4" t="s">
        <v>19</v>
      </c>
      <c r="C17" s="5">
        <v>146</v>
      </c>
      <c r="D17" s="5">
        <v>213</v>
      </c>
      <c r="E17" s="6">
        <f t="shared" si="0"/>
        <v>0.4589041095890411</v>
      </c>
    </row>
    <row r="18" spans="2:5" ht="20.100000000000001" customHeight="1" thickBot="1" x14ac:dyDescent="0.25">
      <c r="B18" s="4" t="s">
        <v>100</v>
      </c>
      <c r="C18" s="5">
        <v>14</v>
      </c>
      <c r="D18" s="5">
        <v>6</v>
      </c>
      <c r="E18" s="6">
        <f>IF(C18=0,"-",(D18-C18)/C18)</f>
        <v>-0.5714285714285714</v>
      </c>
    </row>
    <row r="19" spans="2:5" ht="20.100000000000001" customHeight="1" thickBot="1" x14ac:dyDescent="0.25">
      <c r="B19" s="4" t="s">
        <v>101</v>
      </c>
      <c r="C19" s="5">
        <v>1</v>
      </c>
      <c r="D19" s="5">
        <v>2</v>
      </c>
      <c r="E19" s="6">
        <f>IF(C19=0,"-",(D19-C19)/C19)</f>
        <v>1</v>
      </c>
    </row>
    <row r="20" spans="2:5" ht="20.100000000000001" customHeight="1" thickBot="1" x14ac:dyDescent="0.25">
      <c r="B20" s="4" t="s">
        <v>20</v>
      </c>
      <c r="C20" s="6">
        <f>C17/C15</f>
        <v>0.20679886685552407</v>
      </c>
      <c r="D20" s="6">
        <f>D17/D15</f>
        <v>0.25478468899521534</v>
      </c>
      <c r="E20" s="6">
        <f t="shared" si="0"/>
        <v>0.2320410303467263</v>
      </c>
    </row>
    <row r="21" spans="2:5" ht="30" customHeight="1" thickBot="1" x14ac:dyDescent="0.25">
      <c r="B21" s="4" t="s">
        <v>23</v>
      </c>
      <c r="C21" s="5">
        <v>55</v>
      </c>
      <c r="D21" s="5">
        <v>132</v>
      </c>
      <c r="E21" s="6">
        <f t="shared" si="0"/>
        <v>1.4</v>
      </c>
    </row>
    <row r="22" spans="2:5" ht="20.100000000000001" customHeight="1" thickBot="1" x14ac:dyDescent="0.25">
      <c r="B22" s="4" t="s">
        <v>24</v>
      </c>
      <c r="C22" s="5">
        <v>34</v>
      </c>
      <c r="D22" s="5">
        <v>98</v>
      </c>
      <c r="E22" s="6">
        <f t="shared" si="0"/>
        <v>1.8823529411764706</v>
      </c>
    </row>
    <row r="23" spans="2:5" ht="20.100000000000001" customHeight="1" thickBot="1" x14ac:dyDescent="0.25">
      <c r="B23" s="4" t="s">
        <v>25</v>
      </c>
      <c r="C23" s="5">
        <v>21</v>
      </c>
      <c r="D23" s="5">
        <v>34</v>
      </c>
      <c r="E23" s="6">
        <f t="shared" si="0"/>
        <v>0.61904761904761907</v>
      </c>
    </row>
    <row r="24" spans="2:5" ht="20.100000000000001" customHeight="1" thickBot="1" x14ac:dyDescent="0.25">
      <c r="B24" s="4" t="s">
        <v>21</v>
      </c>
      <c r="C24" s="6">
        <f>C23/C21</f>
        <v>0.38181818181818183</v>
      </c>
      <c r="D24" s="6">
        <f t="shared" ref="D24" si="1">D23/D21</f>
        <v>0.25757575757575757</v>
      </c>
      <c r="E24" s="6">
        <f t="shared" si="0"/>
        <v>-0.32539682539682546</v>
      </c>
    </row>
    <row r="25" spans="2:5" ht="20.100000000000001" customHeight="1" thickBot="1" x14ac:dyDescent="0.25">
      <c r="B25" s="7" t="s">
        <v>26</v>
      </c>
      <c r="C25" s="6">
        <v>0.13433494687490485</v>
      </c>
      <c r="D25" s="6">
        <v>0.15875728745323686</v>
      </c>
      <c r="E25" s="6">
        <f t="shared" si="0"/>
        <v>0.18180184044792555</v>
      </c>
    </row>
    <row r="33" spans="2:5" ht="42.75" customHeight="1" thickBot="1" x14ac:dyDescent="0.25">
      <c r="C33" s="8" t="s">
        <v>103</v>
      </c>
      <c r="D33" s="8" t="s">
        <v>104</v>
      </c>
      <c r="E33" s="8" t="s">
        <v>99</v>
      </c>
    </row>
    <row r="34" spans="2:5" ht="20.100000000000001" customHeight="1" thickBot="1" x14ac:dyDescent="0.25">
      <c r="B34" s="4" t="s">
        <v>27</v>
      </c>
      <c r="C34" s="5">
        <v>193</v>
      </c>
      <c r="D34" s="5">
        <v>234</v>
      </c>
      <c r="E34" s="6">
        <f>IF(C34&gt;0,(D34-C34)/C34,"-")</f>
        <v>0.21243523316062177</v>
      </c>
    </row>
    <row r="35" spans="2:5" ht="20.100000000000001" customHeight="1" thickBot="1" x14ac:dyDescent="0.25">
      <c r="B35" s="4" t="s">
        <v>29</v>
      </c>
      <c r="C35" s="5">
        <v>0</v>
      </c>
      <c r="D35" s="5">
        <v>0</v>
      </c>
      <c r="E35" s="6" t="str">
        <f t="shared" ref="E35:E37" si="2">IF(C35&gt;0,(D35-C35)/C35,"-")</f>
        <v>-</v>
      </c>
    </row>
    <row r="36" spans="2:5" ht="20.100000000000001" customHeight="1" thickBot="1" x14ac:dyDescent="0.25">
      <c r="B36" s="4" t="s">
        <v>28</v>
      </c>
      <c r="C36" s="5">
        <v>153</v>
      </c>
      <c r="D36" s="5">
        <v>181</v>
      </c>
      <c r="E36" s="6">
        <f t="shared" si="2"/>
        <v>0.18300653594771241</v>
      </c>
    </row>
    <row r="37" spans="2:5" ht="20.100000000000001" customHeight="1" thickBot="1" x14ac:dyDescent="0.25">
      <c r="B37" s="4" t="s">
        <v>30</v>
      </c>
      <c r="C37" s="5">
        <v>40</v>
      </c>
      <c r="D37" s="5">
        <v>53</v>
      </c>
      <c r="E37" s="6">
        <f t="shared" si="2"/>
        <v>0.32500000000000001</v>
      </c>
    </row>
    <row r="43" spans="2:5" ht="42.75" customHeight="1" thickBot="1" x14ac:dyDescent="0.25">
      <c r="C43" s="8" t="s">
        <v>103</v>
      </c>
      <c r="D43" s="8" t="s">
        <v>104</v>
      </c>
      <c r="E43" s="8" t="s">
        <v>99</v>
      </c>
    </row>
    <row r="44" spans="2:5" ht="20.100000000000001" customHeight="1" thickBot="1" x14ac:dyDescent="0.25">
      <c r="B44" s="4" t="s">
        <v>33</v>
      </c>
      <c r="C44" s="5">
        <v>146</v>
      </c>
      <c r="D44" s="5">
        <v>176</v>
      </c>
      <c r="E44" s="6">
        <f>IF(C44&gt;0,(D44-C44)/C44,"-")</f>
        <v>0.20547945205479451</v>
      </c>
    </row>
    <row r="45" spans="2:5" ht="20.100000000000001" customHeight="1" thickBot="1" x14ac:dyDescent="0.25">
      <c r="B45" s="4" t="s">
        <v>34</v>
      </c>
      <c r="C45" s="5">
        <v>9</v>
      </c>
      <c r="D45" s="5">
        <v>10</v>
      </c>
      <c r="E45" s="6">
        <f t="shared" ref="E45:E51" si="3">IF(C45&gt;0,(D45-C45)/C45,"-")</f>
        <v>0.1111111111111111</v>
      </c>
    </row>
    <row r="46" spans="2:5" ht="20.100000000000001" customHeight="1" thickBot="1" x14ac:dyDescent="0.25">
      <c r="B46" s="4" t="s">
        <v>31</v>
      </c>
      <c r="C46" s="5">
        <v>7</v>
      </c>
      <c r="D46" s="5">
        <v>13</v>
      </c>
      <c r="E46" s="6">
        <f t="shared" si="3"/>
        <v>0.8571428571428571</v>
      </c>
    </row>
    <row r="47" spans="2:5" ht="20.100000000000001" customHeight="1" thickBot="1" x14ac:dyDescent="0.25">
      <c r="B47" s="4" t="s">
        <v>32</v>
      </c>
      <c r="C47" s="5">
        <v>283</v>
      </c>
      <c r="D47" s="5">
        <v>275</v>
      </c>
      <c r="E47" s="6">
        <f t="shared" si="3"/>
        <v>-2.8268551236749116E-2</v>
      </c>
    </row>
    <row r="48" spans="2:5" ht="20.100000000000001" customHeight="1" thickBot="1" x14ac:dyDescent="0.25">
      <c r="B48" s="4" t="s">
        <v>35</v>
      </c>
      <c r="C48" s="5">
        <v>147</v>
      </c>
      <c r="D48" s="5">
        <v>148</v>
      </c>
      <c r="E48" s="6">
        <f t="shared" si="3"/>
        <v>6.8027210884353739E-3</v>
      </c>
    </row>
    <row r="49" spans="2:5" ht="20.100000000000001" customHeight="1" thickBot="1" x14ac:dyDescent="0.25">
      <c r="B49" s="4" t="s">
        <v>67</v>
      </c>
      <c r="C49" s="5">
        <v>35</v>
      </c>
      <c r="D49" s="5">
        <v>66</v>
      </c>
      <c r="E49" s="6">
        <f t="shared" si="3"/>
        <v>0.88571428571428568</v>
      </c>
    </row>
    <row r="50" spans="2:5" ht="20.100000000000001" customHeight="1" collapsed="1" thickBot="1" x14ac:dyDescent="0.25">
      <c r="B50" s="4" t="s">
        <v>36</v>
      </c>
      <c r="C50" s="6">
        <f>C44/(C44+C45)</f>
        <v>0.9419354838709677</v>
      </c>
      <c r="D50" s="6">
        <f>D44/(D44+D45)</f>
        <v>0.94623655913978499</v>
      </c>
      <c r="E50" s="6">
        <f t="shared" si="3"/>
        <v>4.5662100456621913E-3</v>
      </c>
    </row>
    <row r="51" spans="2:5" ht="20.100000000000001" customHeight="1" thickBot="1" x14ac:dyDescent="0.25">
      <c r="B51" s="4" t="s">
        <v>37</v>
      </c>
      <c r="C51" s="6">
        <f>C47/(C46+C47)</f>
        <v>0.97586206896551719</v>
      </c>
      <c r="D51" s="6">
        <f t="shared" ref="D51" si="4">D47/(D46+D47)</f>
        <v>0.95486111111111116</v>
      </c>
      <c r="E51" s="6">
        <f t="shared" si="3"/>
        <v>-2.152041617589311E-2</v>
      </c>
    </row>
    <row r="57" spans="2:5" ht="42.75" customHeight="1" thickBot="1" x14ac:dyDescent="0.25">
      <c r="C57" s="8" t="s">
        <v>103</v>
      </c>
      <c r="D57" s="8" t="s">
        <v>104</v>
      </c>
      <c r="E57" s="8" t="s">
        <v>99</v>
      </c>
    </row>
    <row r="58" spans="2:5" ht="20.100000000000001" customHeight="1" thickBot="1" x14ac:dyDescent="0.25">
      <c r="B58" s="4" t="s">
        <v>38</v>
      </c>
      <c r="C58" s="5">
        <v>121</v>
      </c>
      <c r="D58" s="5">
        <v>194</v>
      </c>
      <c r="E58" s="6">
        <f>IF(C58&gt;0,(D58-C58)/C58,"-")</f>
        <v>0.60330578512396693</v>
      </c>
    </row>
    <row r="59" spans="2:5" ht="20.100000000000001" customHeight="1" thickBot="1" x14ac:dyDescent="0.25">
      <c r="B59" s="4" t="s">
        <v>41</v>
      </c>
      <c r="C59" s="5">
        <v>84</v>
      </c>
      <c r="D59" s="5">
        <v>141</v>
      </c>
      <c r="E59" s="6">
        <f t="shared" ref="E59:E63" si="5">IF(C59&gt;0,(D59-C59)/C59,"-")</f>
        <v>0.6785714285714286</v>
      </c>
    </row>
    <row r="60" spans="2:5" ht="20.100000000000001" customHeight="1" thickBot="1" x14ac:dyDescent="0.25">
      <c r="B60" s="4" t="s">
        <v>42</v>
      </c>
      <c r="C60" s="5">
        <v>26</v>
      </c>
      <c r="D60" s="5">
        <v>36</v>
      </c>
      <c r="E60" s="6">
        <f t="shared" si="5"/>
        <v>0.38461538461538464</v>
      </c>
    </row>
    <row r="61" spans="2:5" ht="20.100000000000001" customHeight="1" collapsed="1" thickBot="1" x14ac:dyDescent="0.25">
      <c r="B61" s="4" t="s">
        <v>98</v>
      </c>
      <c r="C61" s="6">
        <f>(C59+C60)/C58</f>
        <v>0.90909090909090906</v>
      </c>
      <c r="D61" s="6">
        <f>(D59+D60)/D58</f>
        <v>0.91237113402061853</v>
      </c>
      <c r="E61" s="6">
        <f t="shared" si="5"/>
        <v>3.6082474226804217E-3</v>
      </c>
    </row>
    <row r="62" spans="2:5" ht="20.100000000000001" customHeight="1" thickBot="1" x14ac:dyDescent="0.25">
      <c r="B62" s="4" t="s">
        <v>39</v>
      </c>
      <c r="C62" s="6">
        <v>0.88421052631578945</v>
      </c>
      <c r="D62" s="6">
        <v>0.89240506329113922</v>
      </c>
      <c r="E62" s="6">
        <f t="shared" si="5"/>
        <v>9.2676311030741518E-3</v>
      </c>
    </row>
    <row r="63" spans="2:5" ht="20.100000000000001" customHeight="1" thickBot="1" x14ac:dyDescent="0.25">
      <c r="B63" s="4" t="s">
        <v>40</v>
      </c>
      <c r="C63" s="6">
        <v>1</v>
      </c>
      <c r="D63" s="6">
        <v>1</v>
      </c>
      <c r="E63" s="6">
        <f t="shared" si="5"/>
        <v>0</v>
      </c>
    </row>
    <row r="64" spans="2:5" ht="15" thickBot="1" x14ac:dyDescent="0.25">
      <c r="E64" s="6"/>
    </row>
    <row r="69" spans="2:5" ht="42.75" customHeight="1" thickBot="1" x14ac:dyDescent="0.25">
      <c r="C69" s="8" t="s">
        <v>103</v>
      </c>
      <c r="D69" s="8" t="s">
        <v>104</v>
      </c>
      <c r="E69" s="8" t="s">
        <v>99</v>
      </c>
    </row>
    <row r="70" spans="2:5" ht="20.100000000000001" customHeight="1" thickBot="1" x14ac:dyDescent="0.25">
      <c r="B70" s="4" t="s">
        <v>44</v>
      </c>
      <c r="C70" s="5">
        <v>838</v>
      </c>
      <c r="D70" s="5">
        <v>971</v>
      </c>
      <c r="E70" s="6">
        <f>IF(C70&gt;0,(D70-C70)/C70,"-")</f>
        <v>0.15871121718377088</v>
      </c>
    </row>
    <row r="71" spans="2:5" ht="20.100000000000001" customHeight="1" thickBot="1" x14ac:dyDescent="0.25">
      <c r="B71" s="4" t="s">
        <v>45</v>
      </c>
      <c r="C71" s="5">
        <v>225</v>
      </c>
      <c r="D71" s="5">
        <v>316</v>
      </c>
      <c r="E71" s="6">
        <f t="shared" ref="E71:E77" si="6">IF(C71&gt;0,(D71-C71)/C71,"-")</f>
        <v>0.40444444444444444</v>
      </c>
    </row>
    <row r="72" spans="2:5" ht="20.100000000000001" customHeight="1" thickBot="1" x14ac:dyDescent="0.25">
      <c r="B72" s="4" t="s">
        <v>43</v>
      </c>
      <c r="C72" s="5">
        <v>3</v>
      </c>
      <c r="D72" s="5">
        <v>3</v>
      </c>
      <c r="E72" s="6">
        <f t="shared" si="6"/>
        <v>0</v>
      </c>
    </row>
    <row r="73" spans="2:5" ht="20.100000000000001" customHeight="1" thickBot="1" x14ac:dyDescent="0.25">
      <c r="B73" s="4" t="s">
        <v>46</v>
      </c>
      <c r="C73" s="5">
        <v>406</v>
      </c>
      <c r="D73" s="5">
        <v>446</v>
      </c>
      <c r="E73" s="6">
        <f t="shared" si="6"/>
        <v>9.8522167487684734E-2</v>
      </c>
    </row>
    <row r="74" spans="2:5" ht="20.100000000000001" customHeight="1" thickBot="1" x14ac:dyDescent="0.25">
      <c r="B74" s="4" t="s">
        <v>47</v>
      </c>
      <c r="C74" s="5">
        <v>179</v>
      </c>
      <c r="D74" s="5">
        <v>159</v>
      </c>
      <c r="E74" s="6">
        <f t="shared" si="6"/>
        <v>-0.11173184357541899</v>
      </c>
    </row>
    <row r="75" spans="2:5" ht="20.100000000000001" customHeight="1" thickBot="1" x14ac:dyDescent="0.25">
      <c r="B75" s="4" t="s">
        <v>48</v>
      </c>
      <c r="C75" s="5">
        <v>25</v>
      </c>
      <c r="D75" s="5">
        <v>47</v>
      </c>
      <c r="E75" s="6">
        <f t="shared" si="6"/>
        <v>0.88</v>
      </c>
    </row>
    <row r="76" spans="2:5" ht="20.100000000000001" customHeight="1" thickBot="1" x14ac:dyDescent="0.25">
      <c r="B76" s="4" t="s">
        <v>49</v>
      </c>
      <c r="C76" s="5">
        <v>0</v>
      </c>
      <c r="D76" s="5">
        <v>0</v>
      </c>
      <c r="E76" s="6" t="str">
        <f t="shared" si="6"/>
        <v>-</v>
      </c>
    </row>
    <row r="77" spans="2:5" ht="20.100000000000001" customHeight="1" thickBot="1" x14ac:dyDescent="0.25">
      <c r="B77" s="4" t="s">
        <v>50</v>
      </c>
      <c r="C77" s="5">
        <v>0</v>
      </c>
      <c r="D77" s="5">
        <v>0</v>
      </c>
      <c r="E77" s="6" t="str">
        <f t="shared" si="6"/>
        <v>-</v>
      </c>
    </row>
    <row r="89" spans="2:5" ht="42.75" customHeight="1" thickBot="1" x14ac:dyDescent="0.25">
      <c r="C89" s="8" t="s">
        <v>103</v>
      </c>
      <c r="D89" s="8" t="s">
        <v>104</v>
      </c>
      <c r="E89" s="8" t="s">
        <v>99</v>
      </c>
    </row>
    <row r="90" spans="2:5" ht="29.25" thickBot="1" x14ac:dyDescent="0.25">
      <c r="B90" s="4" t="s">
        <v>51</v>
      </c>
      <c r="C90" s="5">
        <v>70</v>
      </c>
      <c r="D90" s="5">
        <v>79</v>
      </c>
      <c r="E90" s="6">
        <f>IF(C90&gt;0,(D90-C90)/C90,"-")</f>
        <v>0.12857142857142856</v>
      </c>
    </row>
    <row r="91" spans="2:5" ht="29.25" thickBot="1" x14ac:dyDescent="0.25">
      <c r="B91" s="4" t="s">
        <v>52</v>
      </c>
      <c r="C91" s="5">
        <v>61</v>
      </c>
      <c r="D91" s="5">
        <v>38</v>
      </c>
      <c r="E91" s="6">
        <f t="shared" ref="E91:E93" si="7">IF(C91&gt;0,(D91-C91)/C91,"-")</f>
        <v>-0.37704918032786883</v>
      </c>
    </row>
    <row r="92" spans="2:5" ht="29.25" customHeight="1" thickBot="1" x14ac:dyDescent="0.25">
      <c r="B92" s="4" t="s">
        <v>53</v>
      </c>
      <c r="C92" s="5">
        <v>32</v>
      </c>
      <c r="D92" s="5">
        <v>33</v>
      </c>
      <c r="E92" s="6">
        <f t="shared" si="7"/>
        <v>3.125E-2</v>
      </c>
    </row>
    <row r="93" spans="2:5" ht="29.25" customHeight="1" thickBot="1" x14ac:dyDescent="0.25">
      <c r="B93" s="4" t="s">
        <v>54</v>
      </c>
      <c r="C93" s="6">
        <f>(C90+C91)/(C90+C91+C92)</f>
        <v>0.80368098159509205</v>
      </c>
      <c r="D93" s="6">
        <f>(D90+D91)/(D90+D91+D92)</f>
        <v>0.78</v>
      </c>
      <c r="E93" s="6">
        <f t="shared" si="7"/>
        <v>-2.9465648854961828E-2</v>
      </c>
    </row>
    <row r="99" spans="2:5" ht="42.75" customHeight="1" thickBot="1" x14ac:dyDescent="0.25">
      <c r="C99" s="8" t="s">
        <v>103</v>
      </c>
      <c r="D99" s="8" t="s">
        <v>104</v>
      </c>
      <c r="E99" s="8" t="s">
        <v>99</v>
      </c>
    </row>
    <row r="100" spans="2:5" ht="20.100000000000001" customHeight="1" thickBot="1" x14ac:dyDescent="0.25">
      <c r="B100" s="4" t="s">
        <v>38</v>
      </c>
      <c r="C100" s="5">
        <v>163</v>
      </c>
      <c r="D100" s="5">
        <v>150</v>
      </c>
      <c r="E100" s="6">
        <f>IF(C100&gt;0,(D100-C100)/C100,"-")</f>
        <v>-7.9754601226993863E-2</v>
      </c>
    </row>
    <row r="101" spans="2:5" ht="20.100000000000001" customHeight="1" thickBot="1" x14ac:dyDescent="0.25">
      <c r="B101" s="4" t="s">
        <v>41</v>
      </c>
      <c r="C101" s="5">
        <v>116</v>
      </c>
      <c r="D101" s="5">
        <v>98</v>
      </c>
      <c r="E101" s="6">
        <f t="shared" ref="E101:E105" si="8">IF(C101&gt;0,(D101-C101)/C101,"-")</f>
        <v>-0.15517241379310345</v>
      </c>
    </row>
    <row r="102" spans="2:5" ht="20.100000000000001" customHeight="1" thickBot="1" x14ac:dyDescent="0.25">
      <c r="B102" s="4" t="s">
        <v>42</v>
      </c>
      <c r="C102" s="5">
        <v>15</v>
      </c>
      <c r="D102" s="5">
        <v>19</v>
      </c>
      <c r="E102" s="6">
        <f t="shared" si="8"/>
        <v>0.26666666666666666</v>
      </c>
    </row>
    <row r="103" spans="2:5" ht="20.100000000000001" customHeight="1" thickBot="1" x14ac:dyDescent="0.25">
      <c r="B103" s="4" t="s">
        <v>98</v>
      </c>
      <c r="C103" s="6">
        <f>(C101+C102)/C100</f>
        <v>0.80368098159509205</v>
      </c>
      <c r="D103" s="6">
        <f>(D101+D102)/D100</f>
        <v>0.78</v>
      </c>
      <c r="E103" s="6">
        <f t="shared" si="8"/>
        <v>-2.9465648854961828E-2</v>
      </c>
    </row>
    <row r="104" spans="2:5" ht="20.100000000000001" customHeight="1" thickBot="1" x14ac:dyDescent="0.25">
      <c r="B104" s="4" t="s">
        <v>39</v>
      </c>
      <c r="C104" s="6">
        <v>0.81118881118881114</v>
      </c>
      <c r="D104" s="6">
        <v>0.79032258064516125</v>
      </c>
      <c r="E104" s="6">
        <f t="shared" si="8"/>
        <v>-2.5723025583982193E-2</v>
      </c>
    </row>
    <row r="105" spans="2:5" ht="20.100000000000001" customHeight="1" thickBot="1" x14ac:dyDescent="0.25">
      <c r="B105" s="4" t="s">
        <v>40</v>
      </c>
      <c r="C105" s="6">
        <v>0.75</v>
      </c>
      <c r="D105" s="6">
        <v>0.73076923076923073</v>
      </c>
      <c r="E105" s="6">
        <f t="shared" si="8"/>
        <v>-2.5641025641025699E-2</v>
      </c>
    </row>
    <row r="111" spans="2:5" ht="42.75" customHeight="1" thickBot="1" x14ac:dyDescent="0.25">
      <c r="C111" s="8" t="s">
        <v>103</v>
      </c>
      <c r="D111" s="8" t="s">
        <v>104</v>
      </c>
      <c r="E111" s="8" t="s">
        <v>99</v>
      </c>
    </row>
    <row r="112" spans="2:5" ht="15" thickBot="1" x14ac:dyDescent="0.25">
      <c r="B112" s="4" t="s">
        <v>55</v>
      </c>
      <c r="C112" s="5">
        <v>166</v>
      </c>
      <c r="D112" s="5">
        <v>222</v>
      </c>
      <c r="E112" s="6">
        <f>IF(C112&gt;0,(D112-C112)/C112,"-")</f>
        <v>0.33734939759036142</v>
      </c>
    </row>
    <row r="113" spans="2:14" ht="15" thickBot="1" x14ac:dyDescent="0.25">
      <c r="B113" s="4" t="s">
        <v>56</v>
      </c>
      <c r="C113" s="5">
        <v>96</v>
      </c>
      <c r="D113" s="5">
        <v>112</v>
      </c>
      <c r="E113" s="6">
        <f t="shared" ref="E113:E114" si="9">IF(C113&gt;0,(D113-C113)/C113,"-")</f>
        <v>0.16666666666666666</v>
      </c>
    </row>
    <row r="114" spans="2:14" ht="15" thickBot="1" x14ac:dyDescent="0.25">
      <c r="B114" s="4" t="s">
        <v>57</v>
      </c>
      <c r="C114" s="5">
        <v>70</v>
      </c>
      <c r="D114" s="5">
        <v>110</v>
      </c>
      <c r="E114" s="6">
        <f t="shared" si="9"/>
        <v>0.5714285714285714</v>
      </c>
    </row>
    <row r="126" spans="2:14" ht="26.25" customHeight="1" thickBot="1" x14ac:dyDescent="0.25">
      <c r="C126" s="27" t="s">
        <v>103</v>
      </c>
      <c r="D126" s="28"/>
      <c r="E126" s="28"/>
      <c r="F126" s="29"/>
      <c r="G126" s="27" t="s">
        <v>104</v>
      </c>
      <c r="H126" s="28"/>
      <c r="I126" s="28"/>
      <c r="J126" s="29"/>
      <c r="K126" s="30" t="s">
        <v>58</v>
      </c>
      <c r="L126" s="31"/>
      <c r="M126" s="31"/>
      <c r="N126" s="31"/>
    </row>
    <row r="127" spans="2:14" ht="29.25" customHeight="1" thickBot="1" x14ac:dyDescent="0.25">
      <c r="C127" s="11" t="s">
        <v>59</v>
      </c>
      <c r="D127" s="12" t="s">
        <v>60</v>
      </c>
      <c r="E127" s="12" t="s">
        <v>61</v>
      </c>
      <c r="F127" s="12" t="s">
        <v>62</v>
      </c>
      <c r="G127" s="11" t="s">
        <v>59</v>
      </c>
      <c r="H127" s="12" t="s">
        <v>60</v>
      </c>
      <c r="I127" s="12" t="s">
        <v>61</v>
      </c>
      <c r="J127" s="12" t="s">
        <v>62</v>
      </c>
      <c r="K127" s="11" t="s">
        <v>59</v>
      </c>
      <c r="L127" s="12" t="s">
        <v>60</v>
      </c>
      <c r="M127" s="12" t="s">
        <v>61</v>
      </c>
      <c r="N127" s="12" t="s">
        <v>62</v>
      </c>
    </row>
    <row r="128" spans="2:14" ht="15" thickBot="1" x14ac:dyDescent="0.25">
      <c r="B128" s="4" t="s">
        <v>63</v>
      </c>
      <c r="C128" s="10">
        <v>1</v>
      </c>
      <c r="D128" s="10">
        <v>1</v>
      </c>
      <c r="E128" s="10">
        <v>0</v>
      </c>
      <c r="F128" s="10">
        <v>2</v>
      </c>
      <c r="G128" s="10">
        <v>1</v>
      </c>
      <c r="H128" s="10">
        <v>2</v>
      </c>
      <c r="I128" s="10">
        <v>0</v>
      </c>
      <c r="J128" s="10">
        <v>3</v>
      </c>
      <c r="K128" s="6">
        <f>IF(C128=0,"-",(G128-C128)/C128)</f>
        <v>0</v>
      </c>
      <c r="L128" s="6">
        <f t="shared" ref="L128:N133" si="10">IF(D128=0,"-",(H128-D128)/D128)</f>
        <v>1</v>
      </c>
      <c r="M128" s="6" t="str">
        <f t="shared" si="10"/>
        <v>-</v>
      </c>
      <c r="N128" s="6">
        <f t="shared" si="10"/>
        <v>0.5</v>
      </c>
    </row>
    <row r="129" spans="2:14" ht="15" thickBot="1" x14ac:dyDescent="0.25">
      <c r="B129" s="4" t="s">
        <v>64</v>
      </c>
      <c r="C129" s="10">
        <v>0</v>
      </c>
      <c r="D129" s="10">
        <v>0</v>
      </c>
      <c r="E129" s="10">
        <v>0</v>
      </c>
      <c r="F129" s="10">
        <v>0</v>
      </c>
      <c r="G129" s="10">
        <v>0</v>
      </c>
      <c r="H129" s="10">
        <v>0</v>
      </c>
      <c r="I129" s="10">
        <v>0</v>
      </c>
      <c r="J129" s="10">
        <v>0</v>
      </c>
      <c r="K129" s="6" t="str">
        <f t="shared" ref="K129:K133" si="11">IF(C129=0,"-",(G129-C129)/C129)</f>
        <v>-</v>
      </c>
      <c r="L129" s="6" t="str">
        <f t="shared" si="10"/>
        <v>-</v>
      </c>
      <c r="M129" s="6" t="str">
        <f t="shared" si="10"/>
        <v>-</v>
      </c>
      <c r="N129" s="6" t="str">
        <f t="shared" si="10"/>
        <v>-</v>
      </c>
    </row>
    <row r="130" spans="2:14" ht="15" thickBot="1" x14ac:dyDescent="0.25">
      <c r="B130" s="4" t="s">
        <v>65</v>
      </c>
      <c r="C130" s="10">
        <v>0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6" t="str">
        <f t="shared" si="11"/>
        <v>-</v>
      </c>
      <c r="L130" s="6" t="str">
        <f t="shared" si="10"/>
        <v>-</v>
      </c>
      <c r="M130" s="6" t="str">
        <f t="shared" si="10"/>
        <v>-</v>
      </c>
      <c r="N130" s="6" t="str">
        <f t="shared" si="10"/>
        <v>-</v>
      </c>
    </row>
    <row r="131" spans="2:14" ht="15" thickBot="1" x14ac:dyDescent="0.25">
      <c r="B131" s="7" t="s">
        <v>66</v>
      </c>
      <c r="C131" s="10">
        <v>0</v>
      </c>
      <c r="D131" s="10">
        <v>0</v>
      </c>
      <c r="E131" s="10">
        <v>0</v>
      </c>
      <c r="F131" s="10">
        <v>0</v>
      </c>
      <c r="G131" s="10">
        <v>0</v>
      </c>
      <c r="H131" s="10">
        <v>0</v>
      </c>
      <c r="I131" s="10">
        <v>0</v>
      </c>
      <c r="J131" s="10">
        <v>0</v>
      </c>
      <c r="K131" s="6" t="str">
        <f t="shared" si="11"/>
        <v>-</v>
      </c>
      <c r="L131" s="6" t="str">
        <f t="shared" si="10"/>
        <v>-</v>
      </c>
      <c r="M131" s="6" t="str">
        <f t="shared" si="10"/>
        <v>-</v>
      </c>
      <c r="N131" s="6" t="str">
        <f t="shared" si="10"/>
        <v>-</v>
      </c>
    </row>
    <row r="132" spans="2:14" ht="15" thickBot="1" x14ac:dyDescent="0.25">
      <c r="B132" s="4" t="s">
        <v>67</v>
      </c>
      <c r="C132" s="10">
        <v>0</v>
      </c>
      <c r="D132" s="10">
        <v>0</v>
      </c>
      <c r="E132" s="10">
        <v>0</v>
      </c>
      <c r="F132" s="10">
        <v>0</v>
      </c>
      <c r="G132" s="10">
        <v>0</v>
      </c>
      <c r="H132" s="10">
        <v>0</v>
      </c>
      <c r="I132" s="10">
        <v>0</v>
      </c>
      <c r="J132" s="10">
        <v>0</v>
      </c>
      <c r="K132" s="6" t="str">
        <f t="shared" si="11"/>
        <v>-</v>
      </c>
      <c r="L132" s="6" t="str">
        <f t="shared" si="10"/>
        <v>-</v>
      </c>
      <c r="M132" s="6" t="str">
        <f t="shared" si="10"/>
        <v>-</v>
      </c>
      <c r="N132" s="6" t="str">
        <f t="shared" si="10"/>
        <v>-</v>
      </c>
    </row>
    <row r="133" spans="2:14" ht="15" thickBot="1" x14ac:dyDescent="0.25">
      <c r="B133" s="4" t="s">
        <v>68</v>
      </c>
      <c r="C133" s="10">
        <v>1</v>
      </c>
      <c r="D133" s="10">
        <v>1</v>
      </c>
      <c r="E133" s="10">
        <v>0</v>
      </c>
      <c r="F133" s="10">
        <v>2</v>
      </c>
      <c r="G133" s="10">
        <v>1</v>
      </c>
      <c r="H133" s="10">
        <v>2</v>
      </c>
      <c r="I133" s="10">
        <v>0</v>
      </c>
      <c r="J133" s="10">
        <v>3</v>
      </c>
      <c r="K133" s="6">
        <f t="shared" si="11"/>
        <v>0</v>
      </c>
      <c r="L133" s="6">
        <f t="shared" si="10"/>
        <v>1</v>
      </c>
      <c r="M133" s="6" t="str">
        <f t="shared" si="10"/>
        <v>-</v>
      </c>
      <c r="N133" s="6">
        <f t="shared" si="10"/>
        <v>0.5</v>
      </c>
    </row>
    <row r="134" spans="2:14" ht="15" thickBot="1" x14ac:dyDescent="0.25">
      <c r="B134" s="4" t="s">
        <v>36</v>
      </c>
      <c r="C134" s="6">
        <f>IF(C128=0,"-",C128/(C128+C129))</f>
        <v>1</v>
      </c>
      <c r="D134" s="6">
        <f>IF(D128=0,"-",D128/(D128+D129))</f>
        <v>1</v>
      </c>
      <c r="E134" s="6" t="str">
        <f t="shared" ref="E134:J134" si="12">IF(E128=0,"-",E128/(E128+E129))</f>
        <v>-</v>
      </c>
      <c r="F134" s="6">
        <f t="shared" si="12"/>
        <v>1</v>
      </c>
      <c r="G134" s="6">
        <f t="shared" si="12"/>
        <v>1</v>
      </c>
      <c r="H134" s="6">
        <f t="shared" si="12"/>
        <v>1</v>
      </c>
      <c r="I134" s="6" t="str">
        <f t="shared" si="12"/>
        <v>-</v>
      </c>
      <c r="J134" s="6">
        <f t="shared" si="12"/>
        <v>1</v>
      </c>
      <c r="K134" s="6">
        <f>IF(OR(C134="-",G134="-"),"-",(G134-C134)/C134)</f>
        <v>0</v>
      </c>
      <c r="L134" s="6">
        <f t="shared" ref="L134:N135" si="13">IF(OR(D134="-",H134="-"),"-",(H134-D134)/D134)</f>
        <v>0</v>
      </c>
      <c r="M134" s="6" t="str">
        <f t="shared" si="13"/>
        <v>-</v>
      </c>
      <c r="N134" s="6">
        <f t="shared" si="13"/>
        <v>0</v>
      </c>
    </row>
    <row r="135" spans="2:14" ht="15" thickBot="1" x14ac:dyDescent="0.25">
      <c r="B135" s="4" t="s">
        <v>37</v>
      </c>
      <c r="C135" s="6" t="str">
        <f>IF(C131=0,"-",C131/(C130+C131))</f>
        <v>-</v>
      </c>
      <c r="D135" s="6" t="str">
        <f t="shared" ref="D135:J135" si="14">IF(D131=0,"-",D131/(D130+D131))</f>
        <v>-</v>
      </c>
      <c r="E135" s="6" t="str">
        <f t="shared" si="14"/>
        <v>-</v>
      </c>
      <c r="F135" s="6" t="str">
        <f t="shared" si="14"/>
        <v>-</v>
      </c>
      <c r="G135" s="6" t="str">
        <f t="shared" si="14"/>
        <v>-</v>
      </c>
      <c r="H135" s="6" t="str">
        <f t="shared" si="14"/>
        <v>-</v>
      </c>
      <c r="I135" s="6" t="str">
        <f t="shared" si="14"/>
        <v>-</v>
      </c>
      <c r="J135" s="6" t="str">
        <f t="shared" si="14"/>
        <v>-</v>
      </c>
      <c r="K135" s="6" t="str">
        <f>IF(OR(C135="-",G135="-"),"-",(G135-C135)/C135)</f>
        <v>-</v>
      </c>
      <c r="L135" s="6" t="str">
        <f t="shared" si="13"/>
        <v>-</v>
      </c>
      <c r="M135" s="6" t="str">
        <f t="shared" si="13"/>
        <v>-</v>
      </c>
      <c r="N135" s="6" t="str">
        <f t="shared" si="13"/>
        <v>-</v>
      </c>
    </row>
    <row r="136" spans="2:14" x14ac:dyDescent="0.2">
      <c r="C136" s="13"/>
    </row>
    <row r="137" spans="2:14" x14ac:dyDescent="0.2">
      <c r="C137" s="13"/>
      <c r="M137" s="14"/>
    </row>
    <row r="138" spans="2:14" x14ac:dyDescent="0.2">
      <c r="C138" s="13"/>
    </row>
    <row r="141" spans="2:14" ht="29.25" customHeight="1" thickBot="1" x14ac:dyDescent="0.25">
      <c r="C141" s="27" t="s">
        <v>103</v>
      </c>
      <c r="D141" s="28"/>
      <c r="E141" s="28"/>
      <c r="F141" s="29"/>
      <c r="G141" s="27" t="s">
        <v>104</v>
      </c>
      <c r="H141" s="28"/>
      <c r="I141" s="28"/>
      <c r="J141" s="29"/>
      <c r="K141" s="30" t="s">
        <v>58</v>
      </c>
      <c r="L141" s="31"/>
      <c r="M141" s="31"/>
      <c r="N141" s="31"/>
    </row>
    <row r="142" spans="2:14" ht="57.75" customHeight="1" thickBot="1" x14ac:dyDescent="0.25">
      <c r="C142" s="12" t="s">
        <v>60</v>
      </c>
      <c r="D142" s="12" t="s">
        <v>70</v>
      </c>
      <c r="E142" s="12" t="s">
        <v>69</v>
      </c>
      <c r="F142" s="12" t="s">
        <v>62</v>
      </c>
      <c r="G142" s="12" t="s">
        <v>60</v>
      </c>
      <c r="H142" s="12" t="s">
        <v>70</v>
      </c>
      <c r="I142" s="12" t="s">
        <v>69</v>
      </c>
      <c r="J142" s="12" t="s">
        <v>62</v>
      </c>
      <c r="K142" s="12" t="s">
        <v>60</v>
      </c>
      <c r="L142" s="12" t="s">
        <v>70</v>
      </c>
      <c r="M142" s="12" t="s">
        <v>69</v>
      </c>
      <c r="N142" s="12" t="s">
        <v>62</v>
      </c>
    </row>
    <row r="143" spans="2:14" ht="15" thickBot="1" x14ac:dyDescent="0.25">
      <c r="B143" s="4" t="s">
        <v>71</v>
      </c>
      <c r="C143" s="10">
        <v>0</v>
      </c>
      <c r="D143" s="10">
        <v>0</v>
      </c>
      <c r="E143" s="10">
        <v>0</v>
      </c>
      <c r="F143" s="10">
        <v>0</v>
      </c>
      <c r="G143" s="10">
        <v>3</v>
      </c>
      <c r="H143" s="10">
        <v>0</v>
      </c>
      <c r="I143" s="10">
        <v>1</v>
      </c>
      <c r="J143" s="10">
        <v>4</v>
      </c>
      <c r="K143" s="6" t="str">
        <f>IF(C143=0,"-",(G143-C143)/C143)</f>
        <v>-</v>
      </c>
      <c r="L143" s="6" t="str">
        <f t="shared" ref="L143:N147" si="15">IF(D143=0,"-",(H143-D143)/D143)</f>
        <v>-</v>
      </c>
      <c r="M143" s="6" t="str">
        <f t="shared" si="15"/>
        <v>-</v>
      </c>
      <c r="N143" s="6" t="str">
        <f t="shared" si="15"/>
        <v>-</v>
      </c>
    </row>
    <row r="144" spans="2:14" ht="15" thickBot="1" x14ac:dyDescent="0.25">
      <c r="B144" s="4" t="s">
        <v>72</v>
      </c>
      <c r="C144" s="10">
        <v>6</v>
      </c>
      <c r="D144" s="10">
        <v>0</v>
      </c>
      <c r="E144" s="10">
        <v>4</v>
      </c>
      <c r="F144" s="10">
        <v>10</v>
      </c>
      <c r="G144" s="10">
        <v>1</v>
      </c>
      <c r="H144" s="10">
        <v>0</v>
      </c>
      <c r="I144" s="10">
        <v>0</v>
      </c>
      <c r="J144" s="10">
        <v>1</v>
      </c>
      <c r="K144" s="6">
        <f t="shared" ref="K144:K147" si="16">IF(C144=0,"-",(G144-C144)/C144)</f>
        <v>-0.83333333333333337</v>
      </c>
      <c r="L144" s="6" t="str">
        <f t="shared" si="15"/>
        <v>-</v>
      </c>
      <c r="M144" s="6">
        <f t="shared" si="15"/>
        <v>-1</v>
      </c>
      <c r="N144" s="6">
        <f t="shared" si="15"/>
        <v>-0.9</v>
      </c>
    </row>
    <row r="145" spans="2:14" ht="15" thickBot="1" x14ac:dyDescent="0.25">
      <c r="B145" s="4" t="s">
        <v>73</v>
      </c>
      <c r="C145" s="10">
        <v>39</v>
      </c>
      <c r="D145" s="10">
        <v>0</v>
      </c>
      <c r="E145" s="10">
        <v>0</v>
      </c>
      <c r="F145" s="10">
        <v>39</v>
      </c>
      <c r="G145" s="10">
        <v>25</v>
      </c>
      <c r="H145" s="10">
        <v>0</v>
      </c>
      <c r="I145" s="10">
        <v>1</v>
      </c>
      <c r="J145" s="10">
        <v>26</v>
      </c>
      <c r="K145" s="6">
        <f t="shared" si="16"/>
        <v>-0.35897435897435898</v>
      </c>
      <c r="L145" s="6" t="str">
        <f t="shared" si="15"/>
        <v>-</v>
      </c>
      <c r="M145" s="6" t="str">
        <f t="shared" si="15"/>
        <v>-</v>
      </c>
      <c r="N145" s="6">
        <f t="shared" si="15"/>
        <v>-0.33333333333333331</v>
      </c>
    </row>
    <row r="146" spans="2:14" ht="15" thickBot="1" x14ac:dyDescent="0.25">
      <c r="B146" s="4" t="s">
        <v>74</v>
      </c>
      <c r="C146" s="10">
        <v>2</v>
      </c>
      <c r="D146" s="10">
        <v>0</v>
      </c>
      <c r="E146" s="10">
        <v>2</v>
      </c>
      <c r="F146" s="10">
        <v>4</v>
      </c>
      <c r="G146" s="10">
        <v>3</v>
      </c>
      <c r="H146" s="10">
        <v>0</v>
      </c>
      <c r="I146" s="10">
        <v>1</v>
      </c>
      <c r="J146" s="10">
        <v>4</v>
      </c>
      <c r="K146" s="6">
        <f t="shared" si="16"/>
        <v>0.5</v>
      </c>
      <c r="L146" s="6" t="str">
        <f t="shared" si="15"/>
        <v>-</v>
      </c>
      <c r="M146" s="6">
        <f t="shared" si="15"/>
        <v>-0.5</v>
      </c>
      <c r="N146" s="6">
        <f t="shared" si="15"/>
        <v>0</v>
      </c>
    </row>
    <row r="147" spans="2:14" ht="15" thickBot="1" x14ac:dyDescent="0.25">
      <c r="B147" s="4" t="s">
        <v>75</v>
      </c>
      <c r="C147" s="10">
        <v>0</v>
      </c>
      <c r="D147" s="10">
        <v>0</v>
      </c>
      <c r="E147" s="10">
        <v>0</v>
      </c>
      <c r="F147" s="10">
        <v>0</v>
      </c>
      <c r="G147" s="10">
        <v>0</v>
      </c>
      <c r="H147" s="10">
        <v>0</v>
      </c>
      <c r="I147" s="10">
        <v>0</v>
      </c>
      <c r="J147" s="10">
        <v>0</v>
      </c>
      <c r="K147" s="6" t="str">
        <f t="shared" si="16"/>
        <v>-</v>
      </c>
      <c r="L147" s="6" t="str">
        <f t="shared" si="15"/>
        <v>-</v>
      </c>
      <c r="M147" s="6" t="str">
        <f t="shared" si="15"/>
        <v>-</v>
      </c>
      <c r="N147" s="6" t="str">
        <f t="shared" si="15"/>
        <v>-</v>
      </c>
    </row>
    <row r="148" spans="2:14" ht="15" thickBot="1" x14ac:dyDescent="0.25">
      <c r="B148" s="7" t="s">
        <v>68</v>
      </c>
      <c r="C148" s="10">
        <v>47</v>
      </c>
      <c r="D148" s="10">
        <v>0</v>
      </c>
      <c r="E148" s="10">
        <v>6</v>
      </c>
      <c r="F148" s="10">
        <v>53</v>
      </c>
      <c r="G148" s="10">
        <v>32</v>
      </c>
      <c r="H148" s="10">
        <v>0</v>
      </c>
      <c r="I148" s="10">
        <v>3</v>
      </c>
      <c r="J148" s="10">
        <v>35</v>
      </c>
      <c r="K148" s="6">
        <f t="shared" ref="K148" si="17">IF(C148=0,"-",(G148-C148)/C148)</f>
        <v>-0.31914893617021278</v>
      </c>
      <c r="L148" s="6" t="str">
        <f t="shared" ref="L148" si="18">IF(D148=0,"-",(H148-D148)/D148)</f>
        <v>-</v>
      </c>
      <c r="M148" s="6">
        <f t="shared" ref="M148" si="19">IF(E148=0,"-",(I148-E148)/E148)</f>
        <v>-0.5</v>
      </c>
      <c r="N148" s="6">
        <f t="shared" ref="N148" si="20">IF(F148=0,"-",(J148-F148)/F148)</f>
        <v>-0.33962264150943394</v>
      </c>
    </row>
    <row r="149" spans="2:14" ht="29.25" thickBot="1" x14ac:dyDescent="0.25">
      <c r="B149" s="7" t="s">
        <v>76</v>
      </c>
      <c r="C149" s="6" t="str">
        <f t="shared" ref="C149:J150" si="21">IF(C143=0,"-",(C143/(C143+C145)))</f>
        <v>-</v>
      </c>
      <c r="D149" s="6" t="str">
        <f t="shared" si="21"/>
        <v>-</v>
      </c>
      <c r="E149" s="6" t="str">
        <f t="shared" si="21"/>
        <v>-</v>
      </c>
      <c r="F149" s="6" t="str">
        <f t="shared" si="21"/>
        <v>-</v>
      </c>
      <c r="G149" s="6">
        <f t="shared" si="21"/>
        <v>0.10714285714285714</v>
      </c>
      <c r="H149" s="6" t="str">
        <f t="shared" si="21"/>
        <v>-</v>
      </c>
      <c r="I149" s="6">
        <f t="shared" si="21"/>
        <v>0.5</v>
      </c>
      <c r="J149" s="6">
        <f t="shared" si="21"/>
        <v>0.13333333333333333</v>
      </c>
      <c r="K149" s="6" t="str">
        <f>IF(OR(C149="-",G149="-"),"-",(G149-C149)/C149)</f>
        <v>-</v>
      </c>
      <c r="L149" s="6" t="str">
        <f t="shared" ref="L149:N150" si="22">IF(OR(D149="-",H149="-"),"-",(H149-D149)/D149)</f>
        <v>-</v>
      </c>
      <c r="M149" s="6" t="str">
        <f t="shared" si="22"/>
        <v>-</v>
      </c>
      <c r="N149" s="6" t="str">
        <f t="shared" si="22"/>
        <v>-</v>
      </c>
    </row>
    <row r="150" spans="2:14" ht="29.25" thickBot="1" x14ac:dyDescent="0.25">
      <c r="B150" s="7" t="s">
        <v>77</v>
      </c>
      <c r="C150" s="6">
        <f t="shared" si="21"/>
        <v>0.75</v>
      </c>
      <c r="D150" s="6" t="str">
        <f t="shared" si="21"/>
        <v>-</v>
      </c>
      <c r="E150" s="6">
        <f t="shared" si="21"/>
        <v>0.66666666666666663</v>
      </c>
      <c r="F150" s="6">
        <f t="shared" si="21"/>
        <v>0.7142857142857143</v>
      </c>
      <c r="G150" s="6">
        <f t="shared" si="21"/>
        <v>0.25</v>
      </c>
      <c r="H150" s="6" t="str">
        <f t="shared" si="21"/>
        <v>-</v>
      </c>
      <c r="I150" s="6" t="str">
        <f t="shared" si="21"/>
        <v>-</v>
      </c>
      <c r="J150" s="6">
        <f t="shared" si="21"/>
        <v>0.2</v>
      </c>
      <c r="K150" s="6">
        <f>IF(OR(C150="-",G150="-"),"-",(G150-C150)/C150)</f>
        <v>-0.66666666666666663</v>
      </c>
      <c r="L150" s="6" t="str">
        <f t="shared" si="22"/>
        <v>-</v>
      </c>
      <c r="M150" s="6" t="str">
        <f t="shared" si="22"/>
        <v>-</v>
      </c>
      <c r="N150" s="6">
        <f t="shared" si="22"/>
        <v>-0.71999999999999986</v>
      </c>
    </row>
    <row r="151" spans="2:14" ht="14.25" x14ac:dyDescent="0.2">
      <c r="B151" s="7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</row>
    <row r="154" spans="2:14" ht="14.25" x14ac:dyDescent="0.2">
      <c r="B154" s="7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</row>
    <row r="155" spans="2:14" ht="14.25" x14ac:dyDescent="0.2">
      <c r="B155" s="7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</row>
    <row r="156" spans="2:14" ht="29.25" customHeight="1" thickBot="1" x14ac:dyDescent="0.25">
      <c r="B156" s="7"/>
      <c r="C156" s="8" t="s">
        <v>103</v>
      </c>
      <c r="D156" s="8" t="s">
        <v>104</v>
      </c>
      <c r="E156" s="8" t="s">
        <v>99</v>
      </c>
    </row>
    <row r="157" spans="2:14" ht="15" thickBot="1" x14ac:dyDescent="0.25">
      <c r="B157" s="4" t="s">
        <v>94</v>
      </c>
      <c r="C157" s="19">
        <v>41</v>
      </c>
      <c r="D157" s="19">
        <v>27</v>
      </c>
      <c r="E157" s="18">
        <f>IF(C157=0,"-",(D157-C157)/C157)</f>
        <v>-0.34146341463414637</v>
      </c>
      <c r="F157" s="18"/>
      <c r="G157" s="18"/>
      <c r="H157" s="18"/>
      <c r="I157" s="18"/>
      <c r="J157" s="18"/>
      <c r="K157" s="18"/>
      <c r="L157" s="18"/>
      <c r="M157" s="18"/>
      <c r="N157" s="18"/>
    </row>
    <row r="158" spans="2:14" ht="15" thickBot="1" x14ac:dyDescent="0.25">
      <c r="B158" s="4" t="s">
        <v>95</v>
      </c>
      <c r="C158" s="19">
        <v>6</v>
      </c>
      <c r="D158" s="19">
        <v>4</v>
      </c>
      <c r="E158" s="18">
        <f t="shared" ref="E158:E159" si="23">IF(C158=0,"-",(D158-C158)/C158)</f>
        <v>-0.33333333333333331</v>
      </c>
      <c r="F158" s="18"/>
      <c r="G158" s="18"/>
      <c r="H158" s="18"/>
      <c r="I158" s="18"/>
      <c r="J158" s="18"/>
      <c r="K158" s="18"/>
      <c r="L158" s="18"/>
      <c r="M158" s="18"/>
      <c r="N158" s="18"/>
    </row>
    <row r="159" spans="2:14" ht="15" thickBot="1" x14ac:dyDescent="0.25">
      <c r="B159" s="4" t="s">
        <v>96</v>
      </c>
      <c r="C159" s="19">
        <v>0</v>
      </c>
      <c r="D159" s="19">
        <v>1</v>
      </c>
      <c r="E159" s="18" t="str">
        <f t="shared" si="23"/>
        <v>-</v>
      </c>
      <c r="F159" s="18"/>
      <c r="G159" s="18"/>
      <c r="H159" s="18"/>
      <c r="I159" s="18"/>
      <c r="J159" s="18"/>
      <c r="K159" s="18"/>
      <c r="L159" s="18"/>
      <c r="M159" s="18"/>
      <c r="N159" s="18"/>
    </row>
    <row r="160" spans="2:14" ht="15" thickBot="1" x14ac:dyDescent="0.25">
      <c r="B160" s="4" t="s">
        <v>97</v>
      </c>
      <c r="C160" s="18">
        <f>IF(C157=0,"-",C157/(C157+C158+C159))</f>
        <v>0.87234042553191493</v>
      </c>
      <c r="D160" s="18">
        <f>IF(D157=0,"-",D157/(D157+D158+D159))</f>
        <v>0.84375</v>
      </c>
      <c r="E160" s="18">
        <f>IF(OR(C160="-",D160="-"),"-",(D160-C160)/C160)</f>
        <v>-3.2774390243902482E-2</v>
      </c>
      <c r="F160" s="18"/>
      <c r="G160" s="18"/>
      <c r="H160" s="18"/>
      <c r="I160" s="18"/>
      <c r="J160" s="18"/>
      <c r="K160" s="18"/>
      <c r="L160" s="18"/>
      <c r="M160" s="18"/>
      <c r="N160" s="18"/>
    </row>
    <row r="161" spans="2:14" ht="14.25" x14ac:dyDescent="0.2">
      <c r="B161" s="7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</row>
    <row r="162" spans="2:14" ht="14.25" x14ac:dyDescent="0.2">
      <c r="B162" s="7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</row>
    <row r="163" spans="2:14" ht="14.25" x14ac:dyDescent="0.2">
      <c r="B163" s="7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</row>
    <row r="165" spans="2:14" ht="42.75" customHeight="1" thickBot="1" x14ac:dyDescent="0.25">
      <c r="C165" s="8" t="s">
        <v>103</v>
      </c>
      <c r="D165" s="8" t="s">
        <v>104</v>
      </c>
      <c r="E165" s="8" t="s">
        <v>99</v>
      </c>
    </row>
    <row r="166" spans="2:14" ht="20.100000000000001" customHeight="1" thickBot="1" x14ac:dyDescent="0.25">
      <c r="B166" s="4" t="s">
        <v>38</v>
      </c>
      <c r="C166" s="5">
        <v>2</v>
      </c>
      <c r="D166" s="5">
        <v>3</v>
      </c>
      <c r="E166" s="6">
        <f t="shared" ref="E166:E168" si="24">IF(C166=0,"-",(D166-C166)/C166)</f>
        <v>0.5</v>
      </c>
    </row>
    <row r="167" spans="2:14" ht="20.100000000000001" customHeight="1" thickBot="1" x14ac:dyDescent="0.25">
      <c r="B167" s="4" t="s">
        <v>41</v>
      </c>
      <c r="C167" s="5">
        <v>2</v>
      </c>
      <c r="D167" s="5">
        <v>1</v>
      </c>
      <c r="E167" s="6">
        <f t="shared" si="24"/>
        <v>-0.5</v>
      </c>
    </row>
    <row r="168" spans="2:14" ht="20.100000000000001" customHeight="1" thickBot="1" x14ac:dyDescent="0.25">
      <c r="B168" s="4" t="s">
        <v>42</v>
      </c>
      <c r="C168" s="5">
        <v>0</v>
      </c>
      <c r="D168" s="5">
        <v>2</v>
      </c>
      <c r="E168" s="6" t="str">
        <f t="shared" si="24"/>
        <v>-</v>
      </c>
    </row>
    <row r="169" spans="2:14" ht="20.100000000000001" customHeight="1" thickBot="1" x14ac:dyDescent="0.25">
      <c r="B169" s="4" t="s">
        <v>98</v>
      </c>
      <c r="C169" s="6">
        <f>IF(C166=0,"-",(C167+C168)/C166)</f>
        <v>1</v>
      </c>
      <c r="D169" s="6">
        <f>IF(D166=0,"-",(D167+D168)/D166)</f>
        <v>1</v>
      </c>
      <c r="E169" s="6">
        <f t="shared" ref="E169:E171" si="25">IF(OR(C169="-",D169="-"),"-",(D169-C169)/C169)</f>
        <v>0</v>
      </c>
    </row>
    <row r="170" spans="2:14" ht="20.100000000000001" customHeight="1" thickBot="1" x14ac:dyDescent="0.25">
      <c r="B170" s="4" t="s">
        <v>39</v>
      </c>
      <c r="C170" s="6">
        <v>1</v>
      </c>
      <c r="D170" s="6">
        <v>1</v>
      </c>
      <c r="E170" s="6">
        <f t="shared" si="25"/>
        <v>0</v>
      </c>
    </row>
    <row r="171" spans="2:14" ht="20.100000000000001" customHeight="1" thickBot="1" x14ac:dyDescent="0.25">
      <c r="B171" s="4" t="s">
        <v>40</v>
      </c>
      <c r="C171" s="6" t="s">
        <v>105</v>
      </c>
      <c r="D171" s="6">
        <v>1</v>
      </c>
      <c r="E171" s="6" t="str">
        <f t="shared" si="25"/>
        <v>-</v>
      </c>
    </row>
    <row r="172" spans="2:14" ht="20.100000000000001" customHeight="1" x14ac:dyDescent="0.2">
      <c r="B172" s="7"/>
      <c r="C172" s="18"/>
      <c r="D172" s="18"/>
      <c r="E172" s="18"/>
    </row>
    <row r="177" spans="2:10" ht="42.75" customHeight="1" thickBot="1" x14ac:dyDescent="0.25">
      <c r="C177" s="8" t="s">
        <v>103</v>
      </c>
      <c r="D177" s="8" t="s">
        <v>104</v>
      </c>
      <c r="E177" s="8" t="s">
        <v>99</v>
      </c>
    </row>
    <row r="178" spans="2:10" ht="15" thickBot="1" x14ac:dyDescent="0.25">
      <c r="B178" s="15" t="s">
        <v>81</v>
      </c>
      <c r="C178" s="5">
        <v>0</v>
      </c>
      <c r="D178" s="5">
        <v>1</v>
      </c>
      <c r="E178" s="6" t="str">
        <f>IF(C178=0,"-",(D178-C178)/C178)</f>
        <v>-</v>
      </c>
      <c r="H178" s="13"/>
    </row>
    <row r="179" spans="2:10" ht="15" thickBot="1" x14ac:dyDescent="0.25">
      <c r="B179" s="4" t="s">
        <v>43</v>
      </c>
      <c r="C179" s="5">
        <v>0</v>
      </c>
      <c r="D179" s="5">
        <v>1</v>
      </c>
      <c r="E179" s="6" t="str">
        <f t="shared" ref="E179:E185" si="26">IF(C179=0,"-",(D179-C179)/C179)</f>
        <v>-</v>
      </c>
      <c r="H179" s="13"/>
    </row>
    <row r="180" spans="2:10" ht="15" thickBot="1" x14ac:dyDescent="0.25">
      <c r="B180" s="4" t="s">
        <v>47</v>
      </c>
      <c r="C180" s="5">
        <v>0</v>
      </c>
      <c r="D180" s="5">
        <v>0</v>
      </c>
      <c r="E180" s="6" t="str">
        <f t="shared" si="26"/>
        <v>-</v>
      </c>
      <c r="H180" s="13"/>
    </row>
    <row r="181" spans="2:10" ht="15" thickBot="1" x14ac:dyDescent="0.25">
      <c r="B181" s="4" t="s">
        <v>78</v>
      </c>
      <c r="C181" s="5">
        <v>0</v>
      </c>
      <c r="D181" s="5">
        <v>0</v>
      </c>
      <c r="E181" s="6" t="str">
        <f t="shared" si="26"/>
        <v>-</v>
      </c>
      <c r="H181" s="13"/>
    </row>
    <row r="182" spans="2:10" ht="15" thickBot="1" x14ac:dyDescent="0.25">
      <c r="B182" s="15" t="s">
        <v>79</v>
      </c>
      <c r="C182" s="5">
        <v>48</v>
      </c>
      <c r="D182" s="5">
        <v>41</v>
      </c>
      <c r="E182" s="6">
        <f t="shared" si="26"/>
        <v>-0.14583333333333334</v>
      </c>
      <c r="H182" s="13"/>
    </row>
    <row r="183" spans="2:10" ht="15" thickBot="1" x14ac:dyDescent="0.25">
      <c r="B183" s="4" t="s">
        <v>47</v>
      </c>
      <c r="C183" s="5">
        <v>42</v>
      </c>
      <c r="D183" s="5">
        <v>38</v>
      </c>
      <c r="E183" s="6">
        <f t="shared" si="26"/>
        <v>-9.5238095238095233E-2</v>
      </c>
      <c r="H183" s="13"/>
    </row>
    <row r="184" spans="2:10" ht="15" thickBot="1" x14ac:dyDescent="0.25">
      <c r="B184" s="4" t="s">
        <v>70</v>
      </c>
      <c r="C184" s="5">
        <v>0</v>
      </c>
      <c r="D184" s="5">
        <v>0</v>
      </c>
      <c r="E184" s="6" t="str">
        <f t="shared" si="26"/>
        <v>-</v>
      </c>
      <c r="H184" s="13"/>
    </row>
    <row r="185" spans="2:10" ht="15" thickBot="1" x14ac:dyDescent="0.25">
      <c r="B185" s="4" t="s">
        <v>80</v>
      </c>
      <c r="C185" s="5">
        <v>6</v>
      </c>
      <c r="D185" s="5">
        <v>3</v>
      </c>
      <c r="E185" s="6">
        <f t="shared" si="26"/>
        <v>-0.5</v>
      </c>
      <c r="H185" s="13"/>
    </row>
    <row r="186" spans="2:10" x14ac:dyDescent="0.2">
      <c r="B186" s="22"/>
      <c r="C186" s="22"/>
      <c r="D186" s="22"/>
      <c r="E186" s="22"/>
      <c r="F186" s="22"/>
      <c r="G186" s="22"/>
      <c r="H186" s="22"/>
      <c r="I186" s="22"/>
      <c r="J186" s="22"/>
    </row>
    <row r="187" spans="2:10" x14ac:dyDescent="0.2">
      <c r="B187" s="22"/>
      <c r="C187" s="22"/>
      <c r="D187" s="22"/>
      <c r="E187" s="22"/>
      <c r="F187" s="22"/>
      <c r="G187" s="22"/>
      <c r="H187" s="22"/>
      <c r="I187" s="22"/>
      <c r="J187" s="22"/>
    </row>
    <row r="196" spans="2:5" ht="42.75" customHeight="1" thickBot="1" x14ac:dyDescent="0.25">
      <c r="C196" s="8" t="s">
        <v>103</v>
      </c>
      <c r="D196" s="8" t="s">
        <v>104</v>
      </c>
      <c r="E196" s="8" t="s">
        <v>99</v>
      </c>
    </row>
    <row r="197" spans="2:5" ht="15" thickBot="1" x14ac:dyDescent="0.25">
      <c r="B197" s="4" t="s">
        <v>82</v>
      </c>
      <c r="C197" s="5">
        <v>2</v>
      </c>
      <c r="D197" s="5">
        <v>2</v>
      </c>
      <c r="E197" s="6">
        <f t="shared" ref="E197:E200" si="27">IF(C197=0,"-",(D197-C197)/C197)</f>
        <v>0</v>
      </c>
    </row>
    <row r="198" spans="2:5" ht="15" thickBot="1" x14ac:dyDescent="0.25">
      <c r="B198" s="4" t="s">
        <v>83</v>
      </c>
      <c r="C198" s="5">
        <v>0</v>
      </c>
      <c r="D198" s="5">
        <v>0</v>
      </c>
      <c r="E198" s="6" t="str">
        <f t="shared" si="27"/>
        <v>-</v>
      </c>
    </row>
    <row r="199" spans="2:5" ht="15" thickBot="1" x14ac:dyDescent="0.25">
      <c r="B199" s="4" t="s">
        <v>84</v>
      </c>
      <c r="C199" s="5">
        <v>2</v>
      </c>
      <c r="D199" s="5">
        <v>2</v>
      </c>
      <c r="E199" s="6">
        <f t="shared" si="27"/>
        <v>0</v>
      </c>
    </row>
    <row r="200" spans="2:5" ht="15" thickBot="1" x14ac:dyDescent="0.25">
      <c r="B200" s="4" t="s">
        <v>85</v>
      </c>
      <c r="C200" s="5">
        <v>2</v>
      </c>
      <c r="D200" s="5">
        <v>2</v>
      </c>
      <c r="E200" s="6">
        <f t="shared" si="27"/>
        <v>0</v>
      </c>
    </row>
    <row r="201" spans="2:5" ht="14.25" x14ac:dyDescent="0.2">
      <c r="B201" s="7"/>
      <c r="C201" s="19"/>
      <c r="D201" s="19"/>
      <c r="E201" s="18"/>
    </row>
    <row r="206" spans="2:5" ht="42.75" customHeight="1" thickBot="1" x14ac:dyDescent="0.25">
      <c r="C206" s="8" t="s">
        <v>103</v>
      </c>
      <c r="D206" s="8" t="s">
        <v>104</v>
      </c>
      <c r="E206" s="8" t="s">
        <v>99</v>
      </c>
    </row>
    <row r="207" spans="2:5" ht="20.100000000000001" customHeight="1" thickBot="1" x14ac:dyDescent="0.25">
      <c r="B207" s="16" t="s">
        <v>88</v>
      </c>
      <c r="C207" s="5"/>
      <c r="D207" s="5"/>
      <c r="E207" s="6" t="str">
        <f t="shared" ref="E207:E210" si="28">IF(C207=0,"-",(D207-C207)/C207)</f>
        <v>-</v>
      </c>
    </row>
    <row r="208" spans="2:5" ht="20.100000000000001" customHeight="1" thickBot="1" x14ac:dyDescent="0.25">
      <c r="B208" s="17" t="s">
        <v>89</v>
      </c>
      <c r="C208" s="5">
        <v>2</v>
      </c>
      <c r="D208" s="5">
        <v>2</v>
      </c>
      <c r="E208" s="6">
        <f t="shared" si="28"/>
        <v>0</v>
      </c>
    </row>
    <row r="209" spans="2:5" ht="20.100000000000001" customHeight="1" thickBot="1" x14ac:dyDescent="0.25">
      <c r="B209" s="17" t="s">
        <v>86</v>
      </c>
      <c r="C209" s="5">
        <v>1</v>
      </c>
      <c r="D209" s="5">
        <v>2</v>
      </c>
      <c r="E209" s="6">
        <f t="shared" si="28"/>
        <v>1</v>
      </c>
    </row>
    <row r="210" spans="2:5" ht="20.100000000000001" customHeight="1" thickBot="1" x14ac:dyDescent="0.25">
      <c r="B210" s="17" t="s">
        <v>87</v>
      </c>
      <c r="C210" s="5">
        <v>1</v>
      </c>
      <c r="D210" s="5">
        <v>0</v>
      </c>
      <c r="E210" s="6">
        <f t="shared" si="28"/>
        <v>-1</v>
      </c>
    </row>
    <row r="211" spans="2:5" ht="20.100000000000001" customHeight="1" thickBot="1" x14ac:dyDescent="0.25">
      <c r="B211" s="17" t="s">
        <v>90</v>
      </c>
      <c r="C211" s="5"/>
      <c r="D211" s="5"/>
      <c r="E211" s="6"/>
    </row>
    <row r="212" spans="2:5" ht="20.100000000000001" customHeight="1" thickBot="1" x14ac:dyDescent="0.25">
      <c r="B212" s="17" t="s">
        <v>89</v>
      </c>
      <c r="C212" s="5">
        <v>0</v>
      </c>
      <c r="D212" s="5">
        <v>0</v>
      </c>
      <c r="E212" s="6" t="str">
        <f>IF(C212=0,"-",(D212-C212)/C212)</f>
        <v>-</v>
      </c>
    </row>
    <row r="213" spans="2:5" ht="15" thickBot="1" x14ac:dyDescent="0.25">
      <c r="B213" s="17" t="s">
        <v>86</v>
      </c>
      <c r="C213" s="5">
        <v>0</v>
      </c>
      <c r="D213" s="5">
        <v>0</v>
      </c>
      <c r="E213" s="6" t="str">
        <f t="shared" ref="E213:E214" si="29">IF(C213=0,"-",(D213-C213)/C213)</f>
        <v>-</v>
      </c>
    </row>
    <row r="214" spans="2:5" ht="15" thickBot="1" x14ac:dyDescent="0.25">
      <c r="B214" s="17" t="s">
        <v>87</v>
      </c>
      <c r="C214" s="5">
        <v>0</v>
      </c>
      <c r="D214" s="5">
        <v>0</v>
      </c>
      <c r="E214" s="6" t="str">
        <f t="shared" si="29"/>
        <v>-</v>
      </c>
    </row>
    <row r="215" spans="2:5" ht="14.25" x14ac:dyDescent="0.2">
      <c r="B215" s="21"/>
      <c r="C215" s="19"/>
      <c r="D215" s="19"/>
      <c r="E215" s="18"/>
    </row>
    <row r="220" spans="2:5" ht="42.75" customHeight="1" thickBot="1" x14ac:dyDescent="0.25">
      <c r="C220" s="8" t="s">
        <v>103</v>
      </c>
      <c r="D220" s="8" t="s">
        <v>104</v>
      </c>
      <c r="E220" s="8" t="s">
        <v>99</v>
      </c>
    </row>
    <row r="221" spans="2:5" ht="15" thickBot="1" x14ac:dyDescent="0.25">
      <c r="B221" s="16" t="s">
        <v>91</v>
      </c>
      <c r="C221" s="5">
        <v>2</v>
      </c>
      <c r="D221" s="5">
        <v>5</v>
      </c>
      <c r="E221" s="6">
        <f t="shared" ref="E221:E223" si="30">IF(C221=0,"-",(D221-C221)/C221)</f>
        <v>1.5</v>
      </c>
    </row>
    <row r="222" spans="2:5" ht="15" thickBot="1" x14ac:dyDescent="0.25">
      <c r="B222" s="16" t="s">
        <v>92</v>
      </c>
      <c r="C222" s="5">
        <v>2</v>
      </c>
      <c r="D222" s="5">
        <v>3</v>
      </c>
      <c r="E222" s="6">
        <f t="shared" si="30"/>
        <v>0.5</v>
      </c>
    </row>
    <row r="223" spans="2:5" ht="15" thickBot="1" x14ac:dyDescent="0.25">
      <c r="B223" s="16" t="s">
        <v>93</v>
      </c>
      <c r="C223" s="5">
        <v>3</v>
      </c>
      <c r="D223" s="5">
        <v>3</v>
      </c>
      <c r="E223" s="6">
        <f t="shared" si="30"/>
        <v>0</v>
      </c>
    </row>
    <row r="224" spans="2:5" ht="15" thickBot="1" x14ac:dyDescent="0.25">
      <c r="C224" s="5"/>
      <c r="D224" s="5"/>
      <c r="E224" s="6"/>
    </row>
    <row r="225" spans="3:5" ht="15" thickBot="1" x14ac:dyDescent="0.25">
      <c r="C225" s="5"/>
      <c r="D225" s="5"/>
      <c r="E225" s="6"/>
    </row>
    <row r="226" spans="3:5" ht="15" thickBot="1" x14ac:dyDescent="0.25">
      <c r="C226" s="5"/>
      <c r="D226" s="5"/>
      <c r="E226" s="6"/>
    </row>
    <row r="227" spans="3:5" ht="15" thickBot="1" x14ac:dyDescent="0.25">
      <c r="C227" s="5"/>
      <c r="D227" s="5"/>
      <c r="E227" s="6"/>
    </row>
    <row r="228" spans="3:5" ht="15" thickBot="1" x14ac:dyDescent="0.25">
      <c r="C228" s="5"/>
      <c r="D228" s="5"/>
      <c r="E228" s="6"/>
    </row>
  </sheetData>
  <mergeCells count="6">
    <mergeCell ref="C126:F126"/>
    <mergeCell ref="G126:J126"/>
    <mergeCell ref="K126:N126"/>
    <mergeCell ref="C141:F141"/>
    <mergeCell ref="G141:J141"/>
    <mergeCell ref="K141:N141"/>
  </mergeCells>
  <pageMargins left="0.70866141732283472" right="0.70866141732283472" top="0.74803149606299213" bottom="0.74803149606299213" header="0.31496062992125984" footer="0.31496062992125984"/>
  <pageSetup paperSize="9" scale="35" fitToWidth="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28"/>
  <sheetViews>
    <sheetView workbookViewId="0"/>
  </sheetViews>
  <sheetFormatPr baseColWidth="10" defaultRowHeight="12.75" x14ac:dyDescent="0.2"/>
  <cols>
    <col min="2" max="2" width="56.875" bestFit="1" customWidth="1"/>
    <col min="3" max="4" width="12.5" customWidth="1"/>
    <col min="5" max="5" width="12.75" customWidth="1"/>
    <col min="6" max="6" width="8.75" bestFit="1" customWidth="1"/>
    <col min="7" max="7" width="11.625" customWidth="1"/>
    <col min="8" max="8" width="12.125" customWidth="1"/>
    <col min="9" max="9" width="12.75" customWidth="1"/>
    <col min="10" max="10" width="8.75" bestFit="1" customWidth="1"/>
    <col min="11" max="11" width="11.625" bestFit="1" customWidth="1"/>
    <col min="12" max="12" width="12" bestFit="1" customWidth="1"/>
    <col min="13" max="13" width="12.75" customWidth="1"/>
    <col min="14" max="14" width="9.625" bestFit="1" customWidth="1"/>
  </cols>
  <sheetData>
    <row r="1" spans="1:5" ht="15" thickBot="1" x14ac:dyDescent="0.25">
      <c r="A1" s="5"/>
      <c r="B1" s="5"/>
    </row>
    <row r="2" spans="1:5" ht="15" thickBot="1" x14ac:dyDescent="0.25">
      <c r="A2" s="5"/>
      <c r="B2" s="5"/>
    </row>
    <row r="3" spans="1:5" ht="15" thickBot="1" x14ac:dyDescent="0.25">
      <c r="A3" s="5"/>
      <c r="B3" s="5"/>
    </row>
    <row r="11" spans="1:5" ht="27" customHeight="1" x14ac:dyDescent="0.2">
      <c r="B11" s="20" t="str">
        <f>Portada!B9</f>
        <v>1º Trimestre 2023</v>
      </c>
    </row>
    <row r="13" spans="1:5" ht="42.75" customHeight="1" thickBot="1" x14ac:dyDescent="0.25">
      <c r="C13" s="8" t="s">
        <v>103</v>
      </c>
      <c r="D13" s="8" t="s">
        <v>104</v>
      </c>
      <c r="E13" s="8" t="s">
        <v>99</v>
      </c>
    </row>
    <row r="14" spans="1:5" ht="20.100000000000001" customHeight="1" thickBot="1" x14ac:dyDescent="0.25">
      <c r="B14" s="4" t="s">
        <v>22</v>
      </c>
      <c r="C14" s="5">
        <v>1443</v>
      </c>
      <c r="D14" s="5">
        <v>1688</v>
      </c>
      <c r="E14" s="6">
        <f>IF(C14&gt;0,(D14-C14)/C14)</f>
        <v>0.16978516978516978</v>
      </c>
    </row>
    <row r="15" spans="1:5" ht="20.100000000000001" customHeight="1" thickBot="1" x14ac:dyDescent="0.25">
      <c r="B15" s="4" t="s">
        <v>17</v>
      </c>
      <c r="C15" s="5">
        <v>1348</v>
      </c>
      <c r="D15" s="5">
        <v>1576</v>
      </c>
      <c r="E15" s="6">
        <f t="shared" ref="E15:E25" si="0">IF(C15&gt;0,(D15-C15)/C15)</f>
        <v>0.16913946587537093</v>
      </c>
    </row>
    <row r="16" spans="1:5" ht="20.100000000000001" customHeight="1" thickBot="1" x14ac:dyDescent="0.25">
      <c r="B16" s="4" t="s">
        <v>18</v>
      </c>
      <c r="C16" s="5">
        <v>769</v>
      </c>
      <c r="D16" s="5">
        <v>907</v>
      </c>
      <c r="E16" s="6">
        <f t="shared" si="0"/>
        <v>0.17945383615084526</v>
      </c>
    </row>
    <row r="17" spans="2:5" ht="20.100000000000001" customHeight="1" thickBot="1" x14ac:dyDescent="0.25">
      <c r="B17" s="4" t="s">
        <v>19</v>
      </c>
      <c r="C17" s="5">
        <v>579</v>
      </c>
      <c r="D17" s="5">
        <v>669</v>
      </c>
      <c r="E17" s="6">
        <f t="shared" si="0"/>
        <v>0.15544041450777202</v>
      </c>
    </row>
    <row r="18" spans="2:5" ht="20.100000000000001" customHeight="1" thickBot="1" x14ac:dyDescent="0.25">
      <c r="B18" s="4" t="s">
        <v>100</v>
      </c>
      <c r="C18" s="5">
        <v>5</v>
      </c>
      <c r="D18" s="5">
        <v>0</v>
      </c>
      <c r="E18" s="6">
        <f>IF(C18=0,"-",(D18-C18)/C18)</f>
        <v>-1</v>
      </c>
    </row>
    <row r="19" spans="2:5" ht="20.100000000000001" customHeight="1" thickBot="1" x14ac:dyDescent="0.25">
      <c r="B19" s="4" t="s">
        <v>101</v>
      </c>
      <c r="C19" s="5">
        <v>0</v>
      </c>
      <c r="D19" s="5">
        <v>0</v>
      </c>
      <c r="E19" s="6" t="str">
        <f>IF(C19=0,"-",(D19-C19)/C19)</f>
        <v>-</v>
      </c>
    </row>
    <row r="20" spans="2:5" ht="20.100000000000001" customHeight="1" thickBot="1" x14ac:dyDescent="0.25">
      <c r="B20" s="4" t="s">
        <v>20</v>
      </c>
      <c r="C20" s="6">
        <f>C17/C15</f>
        <v>0.42952522255192876</v>
      </c>
      <c r="D20" s="6">
        <f>D17/D15</f>
        <v>0.42449238578680204</v>
      </c>
      <c r="E20" s="6">
        <f t="shared" si="0"/>
        <v>-1.1717208910864984E-2</v>
      </c>
    </row>
    <row r="21" spans="2:5" ht="30" customHeight="1" thickBot="1" x14ac:dyDescent="0.25">
      <c r="B21" s="4" t="s">
        <v>23</v>
      </c>
      <c r="C21" s="5">
        <v>208</v>
      </c>
      <c r="D21" s="5">
        <v>349</v>
      </c>
      <c r="E21" s="6">
        <f t="shared" si="0"/>
        <v>0.67788461538461542</v>
      </c>
    </row>
    <row r="22" spans="2:5" ht="20.100000000000001" customHeight="1" thickBot="1" x14ac:dyDescent="0.25">
      <c r="B22" s="4" t="s">
        <v>24</v>
      </c>
      <c r="C22" s="5">
        <v>128</v>
      </c>
      <c r="D22" s="5">
        <v>197</v>
      </c>
      <c r="E22" s="6">
        <f t="shared" si="0"/>
        <v>0.5390625</v>
      </c>
    </row>
    <row r="23" spans="2:5" ht="20.100000000000001" customHeight="1" thickBot="1" x14ac:dyDescent="0.25">
      <c r="B23" s="4" t="s">
        <v>25</v>
      </c>
      <c r="C23" s="5">
        <v>80</v>
      </c>
      <c r="D23" s="5">
        <v>152</v>
      </c>
      <c r="E23" s="6">
        <f t="shared" si="0"/>
        <v>0.9</v>
      </c>
    </row>
    <row r="24" spans="2:5" ht="20.100000000000001" customHeight="1" thickBot="1" x14ac:dyDescent="0.25">
      <c r="B24" s="4" t="s">
        <v>21</v>
      </c>
      <c r="C24" s="6">
        <f>C23/C21</f>
        <v>0.38461538461538464</v>
      </c>
      <c r="D24" s="6">
        <f t="shared" ref="D24" si="1">D23/D21</f>
        <v>0.4355300859598854</v>
      </c>
      <c r="E24" s="6">
        <f t="shared" si="0"/>
        <v>0.132378223495702</v>
      </c>
    </row>
    <row r="25" spans="2:5" ht="20.100000000000001" customHeight="1" thickBot="1" x14ac:dyDescent="0.25">
      <c r="B25" s="7" t="s">
        <v>26</v>
      </c>
      <c r="C25" s="6">
        <v>0.22810226697779723</v>
      </c>
      <c r="D25" s="6">
        <v>0.26016431952008268</v>
      </c>
      <c r="E25" s="6">
        <f t="shared" si="0"/>
        <v>0.14055999077556852</v>
      </c>
    </row>
    <row r="33" spans="2:5" ht="42.75" customHeight="1" thickBot="1" x14ac:dyDescent="0.25">
      <c r="C33" s="8" t="s">
        <v>103</v>
      </c>
      <c r="D33" s="8" t="s">
        <v>104</v>
      </c>
      <c r="E33" s="8" t="s">
        <v>99</v>
      </c>
    </row>
    <row r="34" spans="2:5" ht="20.100000000000001" customHeight="1" thickBot="1" x14ac:dyDescent="0.25">
      <c r="B34" s="4" t="s">
        <v>27</v>
      </c>
      <c r="C34" s="5">
        <v>279</v>
      </c>
      <c r="D34" s="5">
        <v>341</v>
      </c>
      <c r="E34" s="6">
        <f>IF(C34&gt;0,(D34-C34)/C34,"-")</f>
        <v>0.22222222222222221</v>
      </c>
    </row>
    <row r="35" spans="2:5" ht="20.100000000000001" customHeight="1" thickBot="1" x14ac:dyDescent="0.25">
      <c r="B35" s="4" t="s">
        <v>29</v>
      </c>
      <c r="C35" s="5">
        <v>0</v>
      </c>
      <c r="D35" s="5">
        <v>0</v>
      </c>
      <c r="E35" s="6" t="str">
        <f t="shared" ref="E35:E37" si="2">IF(C35&gt;0,(D35-C35)/C35,"-")</f>
        <v>-</v>
      </c>
    </row>
    <row r="36" spans="2:5" ht="20.100000000000001" customHeight="1" thickBot="1" x14ac:dyDescent="0.25">
      <c r="B36" s="4" t="s">
        <v>28</v>
      </c>
      <c r="C36" s="5">
        <v>217</v>
      </c>
      <c r="D36" s="5">
        <v>279</v>
      </c>
      <c r="E36" s="6">
        <f t="shared" si="2"/>
        <v>0.2857142857142857</v>
      </c>
    </row>
    <row r="37" spans="2:5" ht="20.100000000000001" customHeight="1" thickBot="1" x14ac:dyDescent="0.25">
      <c r="B37" s="4" t="s">
        <v>30</v>
      </c>
      <c r="C37" s="5">
        <v>61</v>
      </c>
      <c r="D37" s="5">
        <v>61</v>
      </c>
      <c r="E37" s="6">
        <f t="shared" si="2"/>
        <v>0</v>
      </c>
    </row>
    <row r="43" spans="2:5" ht="42.75" customHeight="1" thickBot="1" x14ac:dyDescent="0.25">
      <c r="C43" s="8" t="s">
        <v>103</v>
      </c>
      <c r="D43" s="8" t="s">
        <v>104</v>
      </c>
      <c r="E43" s="8" t="s">
        <v>99</v>
      </c>
    </row>
    <row r="44" spans="2:5" ht="20.100000000000001" customHeight="1" thickBot="1" x14ac:dyDescent="0.25">
      <c r="B44" s="4" t="s">
        <v>33</v>
      </c>
      <c r="C44" s="5">
        <v>196</v>
      </c>
      <c r="D44" s="5">
        <v>236</v>
      </c>
      <c r="E44" s="6">
        <f>IF(C44&gt;0,(D44-C44)/C44,"-")</f>
        <v>0.20408163265306123</v>
      </c>
    </row>
    <row r="45" spans="2:5" ht="20.100000000000001" customHeight="1" thickBot="1" x14ac:dyDescent="0.25">
      <c r="B45" s="4" t="s">
        <v>34</v>
      </c>
      <c r="C45" s="5">
        <v>21</v>
      </c>
      <c r="D45" s="5">
        <v>11</v>
      </c>
      <c r="E45" s="6">
        <f t="shared" ref="E45:E51" si="3">IF(C45&gt;0,(D45-C45)/C45,"-")</f>
        <v>-0.47619047619047616</v>
      </c>
    </row>
    <row r="46" spans="2:5" ht="20.100000000000001" customHeight="1" thickBot="1" x14ac:dyDescent="0.25">
      <c r="B46" s="4" t="s">
        <v>31</v>
      </c>
      <c r="C46" s="5">
        <v>13</v>
      </c>
      <c r="D46" s="5">
        <v>29</v>
      </c>
      <c r="E46" s="6">
        <f t="shared" si="3"/>
        <v>1.2307692307692308</v>
      </c>
    </row>
    <row r="47" spans="2:5" ht="20.100000000000001" customHeight="1" thickBot="1" x14ac:dyDescent="0.25">
      <c r="B47" s="4" t="s">
        <v>32</v>
      </c>
      <c r="C47" s="5">
        <v>493</v>
      </c>
      <c r="D47" s="5">
        <v>641</v>
      </c>
      <c r="E47" s="6">
        <f t="shared" si="3"/>
        <v>0.30020283975659229</v>
      </c>
    </row>
    <row r="48" spans="2:5" ht="20.100000000000001" customHeight="1" thickBot="1" x14ac:dyDescent="0.25">
      <c r="B48" s="4" t="s">
        <v>35</v>
      </c>
      <c r="C48" s="5">
        <v>191</v>
      </c>
      <c r="D48" s="5">
        <v>223</v>
      </c>
      <c r="E48" s="6">
        <f t="shared" si="3"/>
        <v>0.16753926701570682</v>
      </c>
    </row>
    <row r="49" spans="2:5" ht="20.100000000000001" customHeight="1" thickBot="1" x14ac:dyDescent="0.25">
      <c r="B49" s="4" t="s">
        <v>67</v>
      </c>
      <c r="C49" s="5">
        <v>300</v>
      </c>
      <c r="D49" s="5">
        <v>396</v>
      </c>
      <c r="E49" s="6">
        <f t="shared" si="3"/>
        <v>0.32</v>
      </c>
    </row>
    <row r="50" spans="2:5" ht="20.100000000000001" customHeight="1" collapsed="1" thickBot="1" x14ac:dyDescent="0.25">
      <c r="B50" s="4" t="s">
        <v>36</v>
      </c>
      <c r="C50" s="6">
        <f>C44/(C44+C45)</f>
        <v>0.90322580645161288</v>
      </c>
      <c r="D50" s="6">
        <f>D44/(D44+D45)</f>
        <v>0.95546558704453444</v>
      </c>
      <c r="E50" s="6">
        <f t="shared" si="3"/>
        <v>5.7836899942163157E-2</v>
      </c>
    </row>
    <row r="51" spans="2:5" ht="20.100000000000001" customHeight="1" thickBot="1" x14ac:dyDescent="0.25">
      <c r="B51" s="4" t="s">
        <v>37</v>
      </c>
      <c r="C51" s="6">
        <f>C47/(C46+C47)</f>
        <v>0.97430830039525695</v>
      </c>
      <c r="D51" s="6">
        <f t="shared" ref="D51" si="4">D47/(D46+D47)</f>
        <v>0.95671641791044781</v>
      </c>
      <c r="E51" s="6">
        <f t="shared" si="3"/>
        <v>-1.8055765795767596E-2</v>
      </c>
    </row>
    <row r="57" spans="2:5" ht="42.75" customHeight="1" thickBot="1" x14ac:dyDescent="0.25">
      <c r="C57" s="8" t="s">
        <v>103</v>
      </c>
      <c r="D57" s="8" t="s">
        <v>104</v>
      </c>
      <c r="E57" s="8" t="s">
        <v>99</v>
      </c>
    </row>
    <row r="58" spans="2:5" ht="20.100000000000001" customHeight="1" thickBot="1" x14ac:dyDescent="0.25">
      <c r="B58" s="4" t="s">
        <v>38</v>
      </c>
      <c r="C58" s="5">
        <v>245</v>
      </c>
      <c r="D58" s="5">
        <v>247</v>
      </c>
      <c r="E58" s="6">
        <f>IF(C58&gt;0,(D58-C58)/C58,"-")</f>
        <v>8.1632653061224497E-3</v>
      </c>
    </row>
    <row r="59" spans="2:5" ht="20.100000000000001" customHeight="1" thickBot="1" x14ac:dyDescent="0.25">
      <c r="B59" s="4" t="s">
        <v>41</v>
      </c>
      <c r="C59" s="5">
        <v>136</v>
      </c>
      <c r="D59" s="5">
        <v>135</v>
      </c>
      <c r="E59" s="6">
        <f t="shared" ref="E59:E63" si="5">IF(C59&gt;0,(D59-C59)/C59,"-")</f>
        <v>-7.3529411764705881E-3</v>
      </c>
    </row>
    <row r="60" spans="2:5" ht="20.100000000000001" customHeight="1" thickBot="1" x14ac:dyDescent="0.25">
      <c r="B60" s="4" t="s">
        <v>42</v>
      </c>
      <c r="C60" s="5">
        <v>100</v>
      </c>
      <c r="D60" s="5">
        <v>101</v>
      </c>
      <c r="E60" s="6">
        <f t="shared" si="5"/>
        <v>0.01</v>
      </c>
    </row>
    <row r="61" spans="2:5" ht="20.100000000000001" customHeight="1" collapsed="1" thickBot="1" x14ac:dyDescent="0.25">
      <c r="B61" s="4" t="s">
        <v>98</v>
      </c>
      <c r="C61" s="6">
        <f>(C59+C60)/C58</f>
        <v>0.96326530612244898</v>
      </c>
      <c r="D61" s="6">
        <f>(D59+D60)/D58</f>
        <v>0.95546558704453444</v>
      </c>
      <c r="E61" s="6">
        <f t="shared" si="5"/>
        <v>-8.0971659919028133E-3</v>
      </c>
    </row>
    <row r="62" spans="2:5" ht="20.100000000000001" customHeight="1" thickBot="1" x14ac:dyDescent="0.25">
      <c r="B62" s="4" t="s">
        <v>39</v>
      </c>
      <c r="C62" s="6">
        <v>0.95774647887323938</v>
      </c>
      <c r="D62" s="6">
        <v>0.9375</v>
      </c>
      <c r="E62" s="6">
        <f t="shared" si="5"/>
        <v>-2.1139705882352887E-2</v>
      </c>
    </row>
    <row r="63" spans="2:5" ht="20.100000000000001" customHeight="1" thickBot="1" x14ac:dyDescent="0.25">
      <c r="B63" s="4" t="s">
        <v>40</v>
      </c>
      <c r="C63" s="6">
        <v>0.970873786407767</v>
      </c>
      <c r="D63" s="6">
        <v>0.98058252427184467</v>
      </c>
      <c r="E63" s="6">
        <f t="shared" si="5"/>
        <v>9.999999999999995E-3</v>
      </c>
    </row>
    <row r="64" spans="2:5" ht="15" thickBot="1" x14ac:dyDescent="0.25">
      <c r="E64" s="6"/>
    </row>
    <row r="69" spans="2:5" ht="42.75" customHeight="1" thickBot="1" x14ac:dyDescent="0.25">
      <c r="C69" s="8" t="s">
        <v>103</v>
      </c>
      <c r="D69" s="8" t="s">
        <v>104</v>
      </c>
      <c r="E69" s="8" t="s">
        <v>99</v>
      </c>
    </row>
    <row r="70" spans="2:5" ht="20.100000000000001" customHeight="1" thickBot="1" x14ac:dyDescent="0.25">
      <c r="B70" s="4" t="s">
        <v>44</v>
      </c>
      <c r="C70" s="5">
        <v>1152</v>
      </c>
      <c r="D70" s="5">
        <v>1743</v>
      </c>
      <c r="E70" s="6">
        <f>IF(C70&gt;0,(D70-C70)/C70,"-")</f>
        <v>0.51302083333333337</v>
      </c>
    </row>
    <row r="71" spans="2:5" ht="20.100000000000001" customHeight="1" thickBot="1" x14ac:dyDescent="0.25">
      <c r="B71" s="4" t="s">
        <v>45</v>
      </c>
      <c r="C71" s="5">
        <v>471</v>
      </c>
      <c r="D71" s="5">
        <v>542</v>
      </c>
      <c r="E71" s="6">
        <f t="shared" ref="E71:E77" si="6">IF(C71&gt;0,(D71-C71)/C71,"-")</f>
        <v>0.15074309978768577</v>
      </c>
    </row>
    <row r="72" spans="2:5" ht="20.100000000000001" customHeight="1" thickBot="1" x14ac:dyDescent="0.25">
      <c r="B72" s="4" t="s">
        <v>43</v>
      </c>
      <c r="C72" s="5">
        <v>2</v>
      </c>
      <c r="D72" s="5">
        <v>1</v>
      </c>
      <c r="E72" s="6">
        <f t="shared" si="6"/>
        <v>-0.5</v>
      </c>
    </row>
    <row r="73" spans="2:5" ht="20.100000000000001" customHeight="1" thickBot="1" x14ac:dyDescent="0.25">
      <c r="B73" s="4" t="s">
        <v>46</v>
      </c>
      <c r="C73" s="5">
        <v>404</v>
      </c>
      <c r="D73" s="5">
        <v>942</v>
      </c>
      <c r="E73" s="6">
        <f t="shared" si="6"/>
        <v>1.3316831683168318</v>
      </c>
    </row>
    <row r="74" spans="2:5" ht="20.100000000000001" customHeight="1" thickBot="1" x14ac:dyDescent="0.25">
      <c r="B74" s="4" t="s">
        <v>47</v>
      </c>
      <c r="C74" s="5">
        <v>231</v>
      </c>
      <c r="D74" s="5">
        <v>208</v>
      </c>
      <c r="E74" s="6">
        <f t="shared" si="6"/>
        <v>-9.9567099567099568E-2</v>
      </c>
    </row>
    <row r="75" spans="2:5" ht="20.100000000000001" customHeight="1" thickBot="1" x14ac:dyDescent="0.25">
      <c r="B75" s="4" t="s">
        <v>48</v>
      </c>
      <c r="C75" s="5">
        <v>44</v>
      </c>
      <c r="D75" s="5">
        <v>50</v>
      </c>
      <c r="E75" s="6">
        <f t="shared" si="6"/>
        <v>0.13636363636363635</v>
      </c>
    </row>
    <row r="76" spans="2:5" ht="20.100000000000001" customHeight="1" thickBot="1" x14ac:dyDescent="0.25">
      <c r="B76" s="4" t="s">
        <v>49</v>
      </c>
      <c r="C76" s="5">
        <v>0</v>
      </c>
      <c r="D76" s="5">
        <v>0</v>
      </c>
      <c r="E76" s="6" t="str">
        <f t="shared" si="6"/>
        <v>-</v>
      </c>
    </row>
    <row r="77" spans="2:5" ht="20.100000000000001" customHeight="1" thickBot="1" x14ac:dyDescent="0.25">
      <c r="B77" s="4" t="s">
        <v>50</v>
      </c>
      <c r="C77" s="5">
        <v>0</v>
      </c>
      <c r="D77" s="5">
        <v>0</v>
      </c>
      <c r="E77" s="6" t="str">
        <f t="shared" si="6"/>
        <v>-</v>
      </c>
    </row>
    <row r="89" spans="2:5" ht="42.75" customHeight="1" thickBot="1" x14ac:dyDescent="0.25">
      <c r="C89" s="8" t="s">
        <v>103</v>
      </c>
      <c r="D89" s="8" t="s">
        <v>104</v>
      </c>
      <c r="E89" s="8" t="s">
        <v>99</v>
      </c>
    </row>
    <row r="90" spans="2:5" ht="29.25" thickBot="1" x14ac:dyDescent="0.25">
      <c r="B90" s="4" t="s">
        <v>51</v>
      </c>
      <c r="C90" s="5">
        <v>123</v>
      </c>
      <c r="D90" s="5">
        <v>173</v>
      </c>
      <c r="E90" s="6">
        <f>IF(C90&gt;0,(D90-C90)/C90,"-")</f>
        <v>0.4065040650406504</v>
      </c>
    </row>
    <row r="91" spans="2:5" ht="29.25" thickBot="1" x14ac:dyDescent="0.25">
      <c r="B91" s="4" t="s">
        <v>52</v>
      </c>
      <c r="C91" s="5">
        <v>55</v>
      </c>
      <c r="D91" s="5">
        <v>80</v>
      </c>
      <c r="E91" s="6">
        <f t="shared" ref="E91:E93" si="7">IF(C91&gt;0,(D91-C91)/C91,"-")</f>
        <v>0.45454545454545453</v>
      </c>
    </row>
    <row r="92" spans="2:5" ht="29.25" customHeight="1" thickBot="1" x14ac:dyDescent="0.25">
      <c r="B92" s="4" t="s">
        <v>53</v>
      </c>
      <c r="C92" s="5">
        <v>61</v>
      </c>
      <c r="D92" s="5">
        <v>63</v>
      </c>
      <c r="E92" s="6">
        <f t="shared" si="7"/>
        <v>3.2786885245901641E-2</v>
      </c>
    </row>
    <row r="93" spans="2:5" ht="29.25" customHeight="1" thickBot="1" x14ac:dyDescent="0.25">
      <c r="B93" s="4" t="s">
        <v>54</v>
      </c>
      <c r="C93" s="6">
        <f>(C90+C91)/(C90+C91+C92)</f>
        <v>0.74476987447698739</v>
      </c>
      <c r="D93" s="6">
        <f>(D90+D91)/(D90+D91+D92)</f>
        <v>0.80063291139240511</v>
      </c>
      <c r="E93" s="6">
        <f t="shared" si="7"/>
        <v>7.5007111363959753E-2</v>
      </c>
    </row>
    <row r="99" spans="2:5" ht="42.75" customHeight="1" thickBot="1" x14ac:dyDescent="0.25">
      <c r="C99" s="8" t="s">
        <v>103</v>
      </c>
      <c r="D99" s="8" t="s">
        <v>104</v>
      </c>
      <c r="E99" s="8" t="s">
        <v>99</v>
      </c>
    </row>
    <row r="100" spans="2:5" ht="20.100000000000001" customHeight="1" thickBot="1" x14ac:dyDescent="0.25">
      <c r="B100" s="4" t="s">
        <v>38</v>
      </c>
      <c r="C100" s="5">
        <v>239</v>
      </c>
      <c r="D100" s="5">
        <v>316</v>
      </c>
      <c r="E100" s="6">
        <f>IF(C100&gt;0,(D100-C100)/C100,"-")</f>
        <v>0.32217573221757323</v>
      </c>
    </row>
    <row r="101" spans="2:5" ht="20.100000000000001" customHeight="1" thickBot="1" x14ac:dyDescent="0.25">
      <c r="B101" s="4" t="s">
        <v>41</v>
      </c>
      <c r="C101" s="5">
        <v>113</v>
      </c>
      <c r="D101" s="5">
        <v>160</v>
      </c>
      <c r="E101" s="6">
        <f t="shared" ref="E101:E105" si="8">IF(C101&gt;0,(D101-C101)/C101,"-")</f>
        <v>0.41592920353982299</v>
      </c>
    </row>
    <row r="102" spans="2:5" ht="20.100000000000001" customHeight="1" thickBot="1" x14ac:dyDescent="0.25">
      <c r="B102" s="4" t="s">
        <v>42</v>
      </c>
      <c r="C102" s="5">
        <v>65</v>
      </c>
      <c r="D102" s="5">
        <v>93</v>
      </c>
      <c r="E102" s="6">
        <f t="shared" si="8"/>
        <v>0.43076923076923079</v>
      </c>
    </row>
    <row r="103" spans="2:5" ht="20.100000000000001" customHeight="1" thickBot="1" x14ac:dyDescent="0.25">
      <c r="B103" s="4" t="s">
        <v>98</v>
      </c>
      <c r="C103" s="6">
        <f>(C101+C102)/C100</f>
        <v>0.74476987447698739</v>
      </c>
      <c r="D103" s="6">
        <f>(D101+D102)/D100</f>
        <v>0.80063291139240511</v>
      </c>
      <c r="E103" s="6">
        <f t="shared" si="8"/>
        <v>7.5007111363959753E-2</v>
      </c>
    </row>
    <row r="104" spans="2:5" ht="20.100000000000001" customHeight="1" thickBot="1" x14ac:dyDescent="0.25">
      <c r="B104" s="4" t="s">
        <v>39</v>
      </c>
      <c r="C104" s="6">
        <v>0.74342105263157898</v>
      </c>
      <c r="D104" s="6">
        <v>0.8040201005025126</v>
      </c>
      <c r="E104" s="6">
        <f t="shared" si="8"/>
        <v>8.151376350780451E-2</v>
      </c>
    </row>
    <row r="105" spans="2:5" ht="20.100000000000001" customHeight="1" thickBot="1" x14ac:dyDescent="0.25">
      <c r="B105" s="4" t="s">
        <v>40</v>
      </c>
      <c r="C105" s="6">
        <v>0.74712643678160917</v>
      </c>
      <c r="D105" s="6">
        <v>0.79487179487179482</v>
      </c>
      <c r="E105" s="6">
        <f t="shared" si="8"/>
        <v>6.3905325443786951E-2</v>
      </c>
    </row>
    <row r="111" spans="2:5" ht="42.75" customHeight="1" thickBot="1" x14ac:dyDescent="0.25">
      <c r="C111" s="8" t="s">
        <v>103</v>
      </c>
      <c r="D111" s="8" t="s">
        <v>104</v>
      </c>
      <c r="E111" s="8" t="s">
        <v>99</v>
      </c>
    </row>
    <row r="112" spans="2:5" ht="15" thickBot="1" x14ac:dyDescent="0.25">
      <c r="B112" s="4" t="s">
        <v>55</v>
      </c>
      <c r="C112" s="5">
        <v>248</v>
      </c>
      <c r="D112" s="5">
        <v>315</v>
      </c>
      <c r="E112" s="6">
        <f>IF(C112&gt;0,(D112-C112)/C112,"-")</f>
        <v>0.27016129032258063</v>
      </c>
    </row>
    <row r="113" spans="2:14" ht="15" thickBot="1" x14ac:dyDescent="0.25">
      <c r="B113" s="4" t="s">
        <v>56</v>
      </c>
      <c r="C113" s="5">
        <v>196</v>
      </c>
      <c r="D113" s="5">
        <v>248</v>
      </c>
      <c r="E113" s="6">
        <f t="shared" ref="E113:E114" si="9">IF(C113&gt;0,(D113-C113)/C113,"-")</f>
        <v>0.26530612244897961</v>
      </c>
    </row>
    <row r="114" spans="2:14" ht="15" thickBot="1" x14ac:dyDescent="0.25">
      <c r="B114" s="4" t="s">
        <v>57</v>
      </c>
      <c r="C114" s="5">
        <v>52</v>
      </c>
      <c r="D114" s="5">
        <v>67</v>
      </c>
      <c r="E114" s="6">
        <f t="shared" si="9"/>
        <v>0.28846153846153844</v>
      </c>
    </row>
    <row r="116" spans="2:14" x14ac:dyDescent="0.2">
      <c r="B116" s="9"/>
      <c r="C116" s="9"/>
      <c r="D116" s="9"/>
      <c r="E116" s="9"/>
      <c r="F116" s="9"/>
      <c r="G116" s="9"/>
      <c r="H116" s="9"/>
      <c r="I116" s="9"/>
      <c r="J116" s="9"/>
    </row>
    <row r="126" spans="2:14" ht="26.25" customHeight="1" thickBot="1" x14ac:dyDescent="0.25">
      <c r="C126" s="27" t="s">
        <v>103</v>
      </c>
      <c r="D126" s="28"/>
      <c r="E126" s="28"/>
      <c r="F126" s="29"/>
      <c r="G126" s="27" t="s">
        <v>104</v>
      </c>
      <c r="H126" s="28"/>
      <c r="I126" s="28"/>
      <c r="J126" s="29"/>
      <c r="K126" s="30" t="s">
        <v>58</v>
      </c>
      <c r="L126" s="31"/>
      <c r="M126" s="31"/>
      <c r="N126" s="31"/>
    </row>
    <row r="127" spans="2:14" ht="29.25" customHeight="1" thickBot="1" x14ac:dyDescent="0.25">
      <c r="C127" s="11" t="s">
        <v>59</v>
      </c>
      <c r="D127" s="12" t="s">
        <v>60</v>
      </c>
      <c r="E127" s="12" t="s">
        <v>61</v>
      </c>
      <c r="F127" s="12" t="s">
        <v>62</v>
      </c>
      <c r="G127" s="11" t="s">
        <v>59</v>
      </c>
      <c r="H127" s="12" t="s">
        <v>60</v>
      </c>
      <c r="I127" s="12" t="s">
        <v>61</v>
      </c>
      <c r="J127" s="12" t="s">
        <v>62</v>
      </c>
      <c r="K127" s="11" t="s">
        <v>59</v>
      </c>
      <c r="L127" s="12" t="s">
        <v>60</v>
      </c>
      <c r="M127" s="12" t="s">
        <v>61</v>
      </c>
      <c r="N127" s="12" t="s">
        <v>62</v>
      </c>
    </row>
    <row r="128" spans="2:14" ht="15" thickBot="1" x14ac:dyDescent="0.25">
      <c r="B128" s="4" t="s">
        <v>63</v>
      </c>
      <c r="C128" s="10">
        <v>0</v>
      </c>
      <c r="D128" s="10">
        <v>0</v>
      </c>
      <c r="E128" s="10">
        <v>0</v>
      </c>
      <c r="F128" s="10">
        <v>0</v>
      </c>
      <c r="G128" s="10">
        <v>0</v>
      </c>
      <c r="H128" s="10">
        <v>0</v>
      </c>
      <c r="I128" s="10">
        <v>0</v>
      </c>
      <c r="J128" s="10">
        <v>0</v>
      </c>
      <c r="K128" s="6" t="str">
        <f>IF(C128=0,"-",(G128-C128)/C128)</f>
        <v>-</v>
      </c>
      <c r="L128" s="6" t="str">
        <f t="shared" ref="L128:N133" si="10">IF(D128=0,"-",(H128-D128)/D128)</f>
        <v>-</v>
      </c>
      <c r="M128" s="6" t="str">
        <f t="shared" si="10"/>
        <v>-</v>
      </c>
      <c r="N128" s="6" t="str">
        <f t="shared" si="10"/>
        <v>-</v>
      </c>
    </row>
    <row r="129" spans="2:14" ht="15" thickBot="1" x14ac:dyDescent="0.25">
      <c r="B129" s="4" t="s">
        <v>64</v>
      </c>
      <c r="C129" s="10">
        <v>0</v>
      </c>
      <c r="D129" s="10">
        <v>0</v>
      </c>
      <c r="E129" s="10">
        <v>0</v>
      </c>
      <c r="F129" s="10">
        <v>0</v>
      </c>
      <c r="G129" s="10">
        <v>0</v>
      </c>
      <c r="H129" s="10">
        <v>0</v>
      </c>
      <c r="I129" s="10">
        <v>0</v>
      </c>
      <c r="J129" s="10">
        <v>0</v>
      </c>
      <c r="K129" s="6" t="str">
        <f t="shared" ref="K129:K133" si="11">IF(C129=0,"-",(G129-C129)/C129)</f>
        <v>-</v>
      </c>
      <c r="L129" s="6" t="str">
        <f t="shared" si="10"/>
        <v>-</v>
      </c>
      <c r="M129" s="6" t="str">
        <f t="shared" si="10"/>
        <v>-</v>
      </c>
      <c r="N129" s="6" t="str">
        <f t="shared" si="10"/>
        <v>-</v>
      </c>
    </row>
    <row r="130" spans="2:14" ht="15" thickBot="1" x14ac:dyDescent="0.25">
      <c r="B130" s="4" t="s">
        <v>65</v>
      </c>
      <c r="C130" s="10">
        <v>0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6" t="str">
        <f t="shared" si="11"/>
        <v>-</v>
      </c>
      <c r="L130" s="6" t="str">
        <f t="shared" si="10"/>
        <v>-</v>
      </c>
      <c r="M130" s="6" t="str">
        <f t="shared" si="10"/>
        <v>-</v>
      </c>
      <c r="N130" s="6" t="str">
        <f t="shared" si="10"/>
        <v>-</v>
      </c>
    </row>
    <row r="131" spans="2:14" ht="15" thickBot="1" x14ac:dyDescent="0.25">
      <c r="B131" s="7" t="s">
        <v>66</v>
      </c>
      <c r="C131" s="10">
        <v>0</v>
      </c>
      <c r="D131" s="10">
        <v>0</v>
      </c>
      <c r="E131" s="10">
        <v>0</v>
      </c>
      <c r="F131" s="10">
        <v>0</v>
      </c>
      <c r="G131" s="10">
        <v>0</v>
      </c>
      <c r="H131" s="10">
        <v>0</v>
      </c>
      <c r="I131" s="10">
        <v>0</v>
      </c>
      <c r="J131" s="10">
        <v>0</v>
      </c>
      <c r="K131" s="6" t="str">
        <f t="shared" si="11"/>
        <v>-</v>
      </c>
      <c r="L131" s="6" t="str">
        <f t="shared" si="10"/>
        <v>-</v>
      </c>
      <c r="M131" s="6" t="str">
        <f t="shared" si="10"/>
        <v>-</v>
      </c>
      <c r="N131" s="6" t="str">
        <f t="shared" si="10"/>
        <v>-</v>
      </c>
    </row>
    <row r="132" spans="2:14" ht="15" thickBot="1" x14ac:dyDescent="0.25">
      <c r="B132" s="4" t="s">
        <v>67</v>
      </c>
      <c r="C132" s="10">
        <v>0</v>
      </c>
      <c r="D132" s="10">
        <v>0</v>
      </c>
      <c r="E132" s="10">
        <v>0</v>
      </c>
      <c r="F132" s="10">
        <v>0</v>
      </c>
      <c r="G132" s="10">
        <v>0</v>
      </c>
      <c r="H132" s="10">
        <v>0</v>
      </c>
      <c r="I132" s="10">
        <v>0</v>
      </c>
      <c r="J132" s="10">
        <v>0</v>
      </c>
      <c r="K132" s="6" t="str">
        <f t="shared" si="11"/>
        <v>-</v>
      </c>
      <c r="L132" s="6" t="str">
        <f t="shared" si="10"/>
        <v>-</v>
      </c>
      <c r="M132" s="6" t="str">
        <f t="shared" si="10"/>
        <v>-</v>
      </c>
      <c r="N132" s="6" t="str">
        <f t="shared" si="10"/>
        <v>-</v>
      </c>
    </row>
    <row r="133" spans="2:14" ht="15" thickBot="1" x14ac:dyDescent="0.25">
      <c r="B133" s="4" t="s">
        <v>68</v>
      </c>
      <c r="C133" s="10">
        <v>0</v>
      </c>
      <c r="D133" s="10">
        <v>0</v>
      </c>
      <c r="E133" s="10">
        <v>0</v>
      </c>
      <c r="F133" s="10">
        <v>0</v>
      </c>
      <c r="G133" s="10">
        <v>0</v>
      </c>
      <c r="H133" s="10">
        <v>0</v>
      </c>
      <c r="I133" s="10">
        <v>0</v>
      </c>
      <c r="J133" s="10">
        <v>0</v>
      </c>
      <c r="K133" s="6" t="str">
        <f t="shared" si="11"/>
        <v>-</v>
      </c>
      <c r="L133" s="6" t="str">
        <f t="shared" si="10"/>
        <v>-</v>
      </c>
      <c r="M133" s="6" t="str">
        <f t="shared" si="10"/>
        <v>-</v>
      </c>
      <c r="N133" s="6" t="str">
        <f t="shared" si="10"/>
        <v>-</v>
      </c>
    </row>
    <row r="134" spans="2:14" ht="15" thickBot="1" x14ac:dyDescent="0.25">
      <c r="B134" s="4" t="s">
        <v>36</v>
      </c>
      <c r="C134" s="6" t="str">
        <f>IF(C128=0,"-",C128/(C128+C129))</f>
        <v>-</v>
      </c>
      <c r="D134" s="6" t="str">
        <f>IF(D128=0,"-",D128/(D128+D129))</f>
        <v>-</v>
      </c>
      <c r="E134" s="6" t="str">
        <f t="shared" ref="E134:J134" si="12">IF(E128=0,"-",E128/(E128+E129))</f>
        <v>-</v>
      </c>
      <c r="F134" s="6" t="str">
        <f t="shared" si="12"/>
        <v>-</v>
      </c>
      <c r="G134" s="6" t="str">
        <f t="shared" si="12"/>
        <v>-</v>
      </c>
      <c r="H134" s="6" t="str">
        <f t="shared" si="12"/>
        <v>-</v>
      </c>
      <c r="I134" s="6" t="str">
        <f t="shared" si="12"/>
        <v>-</v>
      </c>
      <c r="J134" s="6" t="str">
        <f t="shared" si="12"/>
        <v>-</v>
      </c>
      <c r="K134" s="6" t="str">
        <f>IF(OR(C134="-",G134="-"),"-",(G134-C134)/C134)</f>
        <v>-</v>
      </c>
      <c r="L134" s="6" t="str">
        <f t="shared" ref="L134:N135" si="13">IF(OR(D134="-",H134="-"),"-",(H134-D134)/D134)</f>
        <v>-</v>
      </c>
      <c r="M134" s="6" t="str">
        <f t="shared" si="13"/>
        <v>-</v>
      </c>
      <c r="N134" s="6" t="str">
        <f t="shared" si="13"/>
        <v>-</v>
      </c>
    </row>
    <row r="135" spans="2:14" ht="15" thickBot="1" x14ac:dyDescent="0.25">
      <c r="B135" s="4" t="s">
        <v>37</v>
      </c>
      <c r="C135" s="6" t="str">
        <f>IF(C131=0,"-",C131/(C130+C131))</f>
        <v>-</v>
      </c>
      <c r="D135" s="6" t="str">
        <f t="shared" ref="D135:J135" si="14">IF(D131=0,"-",D131/(D130+D131))</f>
        <v>-</v>
      </c>
      <c r="E135" s="6" t="str">
        <f t="shared" si="14"/>
        <v>-</v>
      </c>
      <c r="F135" s="6" t="str">
        <f t="shared" si="14"/>
        <v>-</v>
      </c>
      <c r="G135" s="6" t="str">
        <f t="shared" si="14"/>
        <v>-</v>
      </c>
      <c r="H135" s="6" t="str">
        <f t="shared" si="14"/>
        <v>-</v>
      </c>
      <c r="I135" s="6" t="str">
        <f t="shared" si="14"/>
        <v>-</v>
      </c>
      <c r="J135" s="6" t="str">
        <f t="shared" si="14"/>
        <v>-</v>
      </c>
      <c r="K135" s="6" t="str">
        <f>IF(OR(C135="-",G135="-"),"-",(G135-C135)/C135)</f>
        <v>-</v>
      </c>
      <c r="L135" s="6" t="str">
        <f t="shared" si="13"/>
        <v>-</v>
      </c>
      <c r="M135" s="6" t="str">
        <f t="shared" si="13"/>
        <v>-</v>
      </c>
      <c r="N135" s="6" t="str">
        <f t="shared" si="13"/>
        <v>-</v>
      </c>
    </row>
    <row r="136" spans="2:14" x14ac:dyDescent="0.2">
      <c r="C136" s="13"/>
    </row>
    <row r="137" spans="2:14" x14ac:dyDescent="0.2">
      <c r="C137" s="13"/>
      <c r="M137" s="14"/>
    </row>
    <row r="138" spans="2:14" x14ac:dyDescent="0.2">
      <c r="C138" s="13"/>
    </row>
    <row r="141" spans="2:14" ht="29.25" customHeight="1" thickBot="1" x14ac:dyDescent="0.25">
      <c r="C141" s="27" t="s">
        <v>103</v>
      </c>
      <c r="D141" s="28"/>
      <c r="E141" s="28"/>
      <c r="F141" s="29"/>
      <c r="G141" s="27" t="s">
        <v>104</v>
      </c>
      <c r="H141" s="28"/>
      <c r="I141" s="28"/>
      <c r="J141" s="29"/>
      <c r="K141" s="30" t="s">
        <v>58</v>
      </c>
      <c r="L141" s="31"/>
      <c r="M141" s="31"/>
      <c r="N141" s="31"/>
    </row>
    <row r="142" spans="2:14" ht="57.75" customHeight="1" thickBot="1" x14ac:dyDescent="0.25">
      <c r="C142" s="12" t="s">
        <v>60</v>
      </c>
      <c r="D142" s="12" t="s">
        <v>70</v>
      </c>
      <c r="E142" s="12" t="s">
        <v>69</v>
      </c>
      <c r="F142" s="12" t="s">
        <v>62</v>
      </c>
      <c r="G142" s="12" t="s">
        <v>60</v>
      </c>
      <c r="H142" s="12" t="s">
        <v>70</v>
      </c>
      <c r="I142" s="12" t="s">
        <v>69</v>
      </c>
      <c r="J142" s="12" t="s">
        <v>62</v>
      </c>
      <c r="K142" s="12" t="s">
        <v>60</v>
      </c>
      <c r="L142" s="12" t="s">
        <v>70</v>
      </c>
      <c r="M142" s="12" t="s">
        <v>69</v>
      </c>
      <c r="N142" s="12" t="s">
        <v>62</v>
      </c>
    </row>
    <row r="143" spans="2:14" ht="15" thickBot="1" x14ac:dyDescent="0.25">
      <c r="B143" s="4" t="s">
        <v>71</v>
      </c>
      <c r="C143" s="10">
        <v>0</v>
      </c>
      <c r="D143" s="10">
        <v>0</v>
      </c>
      <c r="E143" s="10">
        <v>0</v>
      </c>
      <c r="F143" s="10">
        <v>0</v>
      </c>
      <c r="G143" s="10">
        <v>0</v>
      </c>
      <c r="H143" s="10">
        <v>0</v>
      </c>
      <c r="I143" s="10">
        <v>0</v>
      </c>
      <c r="J143" s="10">
        <v>0</v>
      </c>
      <c r="K143" s="6" t="str">
        <f>IF(C143=0,"-",(G143-C143)/C143)</f>
        <v>-</v>
      </c>
      <c r="L143" s="6" t="str">
        <f t="shared" ref="L143:N147" si="15">IF(D143=0,"-",(H143-D143)/D143)</f>
        <v>-</v>
      </c>
      <c r="M143" s="6" t="str">
        <f t="shared" si="15"/>
        <v>-</v>
      </c>
      <c r="N143" s="6" t="str">
        <f t="shared" si="15"/>
        <v>-</v>
      </c>
    </row>
    <row r="144" spans="2:14" ht="15" thickBot="1" x14ac:dyDescent="0.25">
      <c r="B144" s="4" t="s">
        <v>72</v>
      </c>
      <c r="C144" s="10">
        <v>0</v>
      </c>
      <c r="D144" s="10">
        <v>0</v>
      </c>
      <c r="E144" s="10">
        <v>0</v>
      </c>
      <c r="F144" s="10">
        <v>0</v>
      </c>
      <c r="G144" s="10">
        <v>2</v>
      </c>
      <c r="H144" s="10">
        <v>0</v>
      </c>
      <c r="I144" s="10">
        <v>0</v>
      </c>
      <c r="J144" s="10">
        <v>2</v>
      </c>
      <c r="K144" s="6" t="str">
        <f t="shared" ref="K144:K147" si="16">IF(C144=0,"-",(G144-C144)/C144)</f>
        <v>-</v>
      </c>
      <c r="L144" s="6" t="str">
        <f t="shared" si="15"/>
        <v>-</v>
      </c>
      <c r="M144" s="6" t="str">
        <f t="shared" si="15"/>
        <v>-</v>
      </c>
      <c r="N144" s="6" t="str">
        <f t="shared" si="15"/>
        <v>-</v>
      </c>
    </row>
    <row r="145" spans="2:14" ht="15" thickBot="1" x14ac:dyDescent="0.25">
      <c r="B145" s="4" t="s">
        <v>73</v>
      </c>
      <c r="C145" s="10">
        <v>0</v>
      </c>
      <c r="D145" s="10">
        <v>0</v>
      </c>
      <c r="E145" s="10">
        <v>0</v>
      </c>
      <c r="F145" s="10">
        <v>0</v>
      </c>
      <c r="G145" s="10">
        <v>6</v>
      </c>
      <c r="H145" s="10">
        <v>0</v>
      </c>
      <c r="I145" s="10">
        <v>2</v>
      </c>
      <c r="J145" s="10">
        <v>8</v>
      </c>
      <c r="K145" s="6" t="str">
        <f t="shared" si="16"/>
        <v>-</v>
      </c>
      <c r="L145" s="6" t="str">
        <f t="shared" si="15"/>
        <v>-</v>
      </c>
      <c r="M145" s="6" t="str">
        <f t="shared" si="15"/>
        <v>-</v>
      </c>
      <c r="N145" s="6" t="str">
        <f t="shared" si="15"/>
        <v>-</v>
      </c>
    </row>
    <row r="146" spans="2:14" ht="15" thickBot="1" x14ac:dyDescent="0.25">
      <c r="B146" s="4" t="s">
        <v>74</v>
      </c>
      <c r="C146" s="10">
        <v>0</v>
      </c>
      <c r="D146" s="10">
        <v>0</v>
      </c>
      <c r="E146" s="10">
        <v>0</v>
      </c>
      <c r="F146" s="10">
        <v>0</v>
      </c>
      <c r="G146" s="10">
        <v>0</v>
      </c>
      <c r="H146" s="10">
        <v>0</v>
      </c>
      <c r="I146" s="10">
        <v>0</v>
      </c>
      <c r="J146" s="10">
        <v>0</v>
      </c>
      <c r="K146" s="6" t="str">
        <f t="shared" si="16"/>
        <v>-</v>
      </c>
      <c r="L146" s="6" t="str">
        <f t="shared" si="15"/>
        <v>-</v>
      </c>
      <c r="M146" s="6" t="str">
        <f t="shared" si="15"/>
        <v>-</v>
      </c>
      <c r="N146" s="6" t="str">
        <f t="shared" si="15"/>
        <v>-</v>
      </c>
    </row>
    <row r="147" spans="2:14" ht="15" thickBot="1" x14ac:dyDescent="0.25">
      <c r="B147" s="4" t="s">
        <v>75</v>
      </c>
      <c r="C147" s="10">
        <v>0</v>
      </c>
      <c r="D147" s="10">
        <v>0</v>
      </c>
      <c r="E147" s="10">
        <v>0</v>
      </c>
      <c r="F147" s="10">
        <v>0</v>
      </c>
      <c r="G147" s="10">
        <v>0</v>
      </c>
      <c r="H147" s="10">
        <v>0</v>
      </c>
      <c r="I147" s="10">
        <v>0</v>
      </c>
      <c r="J147" s="10">
        <v>0</v>
      </c>
      <c r="K147" s="6" t="str">
        <f t="shared" si="16"/>
        <v>-</v>
      </c>
      <c r="L147" s="6" t="str">
        <f t="shared" si="15"/>
        <v>-</v>
      </c>
      <c r="M147" s="6" t="str">
        <f t="shared" si="15"/>
        <v>-</v>
      </c>
      <c r="N147" s="6" t="str">
        <f t="shared" si="15"/>
        <v>-</v>
      </c>
    </row>
    <row r="148" spans="2:14" ht="15" thickBot="1" x14ac:dyDescent="0.25">
      <c r="B148" s="7" t="s">
        <v>68</v>
      </c>
      <c r="C148" s="10">
        <v>0</v>
      </c>
      <c r="D148" s="10">
        <v>0</v>
      </c>
      <c r="E148" s="10">
        <v>0</v>
      </c>
      <c r="F148" s="10">
        <v>0</v>
      </c>
      <c r="G148" s="10">
        <v>8</v>
      </c>
      <c r="H148" s="10">
        <v>0</v>
      </c>
      <c r="I148" s="10">
        <v>2</v>
      </c>
      <c r="J148" s="10">
        <v>10</v>
      </c>
      <c r="K148" s="6" t="str">
        <f t="shared" ref="K148" si="17">IF(C148=0,"-",(G148-C148)/C148)</f>
        <v>-</v>
      </c>
      <c r="L148" s="6" t="str">
        <f t="shared" ref="L148" si="18">IF(D148=0,"-",(H148-D148)/D148)</f>
        <v>-</v>
      </c>
      <c r="M148" s="6" t="str">
        <f t="shared" ref="M148" si="19">IF(E148=0,"-",(I148-E148)/E148)</f>
        <v>-</v>
      </c>
      <c r="N148" s="6" t="str">
        <f t="shared" ref="N148" si="20">IF(F148=0,"-",(J148-F148)/F148)</f>
        <v>-</v>
      </c>
    </row>
    <row r="149" spans="2:14" ht="29.25" thickBot="1" x14ac:dyDescent="0.25">
      <c r="B149" s="7" t="s">
        <v>76</v>
      </c>
      <c r="C149" s="6" t="str">
        <f t="shared" ref="C149:J150" si="21">IF(C143=0,"-",(C143/(C143+C145)))</f>
        <v>-</v>
      </c>
      <c r="D149" s="6" t="str">
        <f t="shared" si="21"/>
        <v>-</v>
      </c>
      <c r="E149" s="6" t="str">
        <f t="shared" si="21"/>
        <v>-</v>
      </c>
      <c r="F149" s="6" t="str">
        <f t="shared" si="21"/>
        <v>-</v>
      </c>
      <c r="G149" s="6" t="str">
        <f t="shared" si="21"/>
        <v>-</v>
      </c>
      <c r="H149" s="6" t="str">
        <f t="shared" si="21"/>
        <v>-</v>
      </c>
      <c r="I149" s="6" t="str">
        <f t="shared" si="21"/>
        <v>-</v>
      </c>
      <c r="J149" s="6" t="str">
        <f t="shared" si="21"/>
        <v>-</v>
      </c>
      <c r="K149" s="6" t="str">
        <f>IF(OR(C149="-",G149="-"),"-",(G149-C149)/C149)</f>
        <v>-</v>
      </c>
      <c r="L149" s="6" t="str">
        <f t="shared" ref="L149:N150" si="22">IF(OR(D149="-",H149="-"),"-",(H149-D149)/D149)</f>
        <v>-</v>
      </c>
      <c r="M149" s="6" t="str">
        <f t="shared" si="22"/>
        <v>-</v>
      </c>
      <c r="N149" s="6" t="str">
        <f t="shared" si="22"/>
        <v>-</v>
      </c>
    </row>
    <row r="150" spans="2:14" ht="29.25" thickBot="1" x14ac:dyDescent="0.25">
      <c r="B150" s="7" t="s">
        <v>77</v>
      </c>
      <c r="C150" s="6" t="str">
        <f t="shared" si="21"/>
        <v>-</v>
      </c>
      <c r="D150" s="6" t="str">
        <f t="shared" si="21"/>
        <v>-</v>
      </c>
      <c r="E150" s="6" t="str">
        <f t="shared" si="21"/>
        <v>-</v>
      </c>
      <c r="F150" s="6" t="str">
        <f t="shared" si="21"/>
        <v>-</v>
      </c>
      <c r="G150" s="6">
        <f t="shared" si="21"/>
        <v>1</v>
      </c>
      <c r="H150" s="6" t="str">
        <f t="shared" si="21"/>
        <v>-</v>
      </c>
      <c r="I150" s="6" t="str">
        <f t="shared" si="21"/>
        <v>-</v>
      </c>
      <c r="J150" s="6">
        <f t="shared" si="21"/>
        <v>1</v>
      </c>
      <c r="K150" s="6" t="str">
        <f>IF(OR(C150="-",G150="-"),"-",(G150-C150)/C150)</f>
        <v>-</v>
      </c>
      <c r="L150" s="6" t="str">
        <f t="shared" si="22"/>
        <v>-</v>
      </c>
      <c r="M150" s="6" t="str">
        <f t="shared" si="22"/>
        <v>-</v>
      </c>
      <c r="N150" s="6" t="str">
        <f t="shared" si="22"/>
        <v>-</v>
      </c>
    </row>
    <row r="151" spans="2:14" ht="14.25" x14ac:dyDescent="0.2">
      <c r="B151" s="7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</row>
    <row r="154" spans="2:14" ht="14.25" x14ac:dyDescent="0.2">
      <c r="B154" s="7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</row>
    <row r="155" spans="2:14" ht="14.25" x14ac:dyDescent="0.2">
      <c r="B155" s="7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</row>
    <row r="156" spans="2:14" ht="29.25" customHeight="1" thickBot="1" x14ac:dyDescent="0.25">
      <c r="B156" s="7"/>
      <c r="C156" s="8" t="s">
        <v>103</v>
      </c>
      <c r="D156" s="8" t="s">
        <v>104</v>
      </c>
      <c r="E156" s="8" t="s">
        <v>99</v>
      </c>
    </row>
    <row r="157" spans="2:14" ht="15" thickBot="1" x14ac:dyDescent="0.25">
      <c r="B157" s="4" t="s">
        <v>94</v>
      </c>
      <c r="C157" s="19">
        <v>0</v>
      </c>
      <c r="D157" s="19">
        <v>6</v>
      </c>
      <c r="E157" s="18" t="str">
        <f>IF(C157=0,"-",(D157-C157)/C157)</f>
        <v>-</v>
      </c>
      <c r="F157" s="18"/>
      <c r="G157" s="18"/>
      <c r="H157" s="18"/>
      <c r="I157" s="18"/>
      <c r="J157" s="18"/>
      <c r="K157" s="18"/>
      <c r="L157" s="18"/>
      <c r="M157" s="18"/>
      <c r="N157" s="18"/>
    </row>
    <row r="158" spans="2:14" ht="15" thickBot="1" x14ac:dyDescent="0.25">
      <c r="B158" s="4" t="s">
        <v>95</v>
      </c>
      <c r="C158" s="19">
        <v>0</v>
      </c>
      <c r="D158" s="19">
        <v>2</v>
      </c>
      <c r="E158" s="18" t="str">
        <f t="shared" ref="E158:E159" si="23">IF(C158=0,"-",(D158-C158)/C158)</f>
        <v>-</v>
      </c>
      <c r="F158" s="18"/>
      <c r="G158" s="18"/>
      <c r="H158" s="18"/>
      <c r="I158" s="18"/>
      <c r="J158" s="18"/>
      <c r="K158" s="18"/>
      <c r="L158" s="18"/>
      <c r="M158" s="18"/>
      <c r="N158" s="18"/>
    </row>
    <row r="159" spans="2:14" ht="15" thickBot="1" x14ac:dyDescent="0.25">
      <c r="B159" s="4" t="s">
        <v>96</v>
      </c>
      <c r="C159" s="19">
        <v>0</v>
      </c>
      <c r="D159" s="19">
        <v>0</v>
      </c>
      <c r="E159" s="18" t="str">
        <f t="shared" si="23"/>
        <v>-</v>
      </c>
      <c r="F159" s="18"/>
      <c r="G159" s="18"/>
      <c r="H159" s="18"/>
      <c r="I159" s="18"/>
      <c r="J159" s="18"/>
      <c r="K159" s="18"/>
      <c r="L159" s="18"/>
      <c r="M159" s="18"/>
      <c r="N159" s="18"/>
    </row>
    <row r="160" spans="2:14" ht="15" thickBot="1" x14ac:dyDescent="0.25">
      <c r="B160" s="4" t="s">
        <v>97</v>
      </c>
      <c r="C160" s="18" t="str">
        <f>IF(C157=0,"-",C157/(C157+C158+C159))</f>
        <v>-</v>
      </c>
      <c r="D160" s="18">
        <f>IF(D157=0,"-",D157/(D157+D158+D159))</f>
        <v>0.75</v>
      </c>
      <c r="E160" s="18" t="str">
        <f>IF(OR(C160="-",D160="-"),"-",(D160-C160)/C160)</f>
        <v>-</v>
      </c>
      <c r="F160" s="18"/>
      <c r="G160" s="18"/>
      <c r="H160" s="18"/>
      <c r="I160" s="18"/>
      <c r="J160" s="18"/>
      <c r="K160" s="18"/>
      <c r="L160" s="18"/>
      <c r="M160" s="18"/>
      <c r="N160" s="18"/>
    </row>
    <row r="161" spans="2:14" ht="14.25" x14ac:dyDescent="0.2">
      <c r="B161" s="7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</row>
    <row r="162" spans="2:14" ht="14.25" x14ac:dyDescent="0.2">
      <c r="B162" s="7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</row>
    <row r="163" spans="2:14" ht="14.25" x14ac:dyDescent="0.2">
      <c r="B163" s="7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</row>
    <row r="165" spans="2:14" ht="42.75" customHeight="1" thickBot="1" x14ac:dyDescent="0.25">
      <c r="C165" s="8" t="s">
        <v>103</v>
      </c>
      <c r="D165" s="8" t="s">
        <v>104</v>
      </c>
      <c r="E165" s="8" t="s">
        <v>99</v>
      </c>
    </row>
    <row r="166" spans="2:14" ht="20.100000000000001" customHeight="1" thickBot="1" x14ac:dyDescent="0.25">
      <c r="B166" s="4" t="s">
        <v>38</v>
      </c>
      <c r="C166" s="5">
        <v>0</v>
      </c>
      <c r="D166" s="5">
        <v>0</v>
      </c>
      <c r="E166" s="6" t="str">
        <f>IF(C166=0,"-",(D166-C166)/C166)</f>
        <v>-</v>
      </c>
    </row>
    <row r="167" spans="2:14" ht="20.100000000000001" customHeight="1" thickBot="1" x14ac:dyDescent="0.25">
      <c r="B167" s="4" t="s">
        <v>41</v>
      </c>
      <c r="C167" s="5">
        <v>0</v>
      </c>
      <c r="D167" s="5">
        <v>0</v>
      </c>
      <c r="E167" s="6" t="str">
        <f t="shared" ref="E167:E168" si="24">IF(C167=0,"-",(D167-C167)/C167)</f>
        <v>-</v>
      </c>
    </row>
    <row r="168" spans="2:14" ht="20.100000000000001" customHeight="1" thickBot="1" x14ac:dyDescent="0.25">
      <c r="B168" s="4" t="s">
        <v>42</v>
      </c>
      <c r="C168" s="5">
        <v>0</v>
      </c>
      <c r="D168" s="5">
        <v>0</v>
      </c>
      <c r="E168" s="6" t="str">
        <f t="shared" si="24"/>
        <v>-</v>
      </c>
    </row>
    <row r="169" spans="2:14" ht="20.100000000000001" customHeight="1" thickBot="1" x14ac:dyDescent="0.25">
      <c r="B169" s="4" t="s">
        <v>98</v>
      </c>
      <c r="C169" s="6" t="str">
        <f>IF(C166=0,"-",(C167+C168)/C166)</f>
        <v>-</v>
      </c>
      <c r="D169" s="6" t="str">
        <f>IF(D166=0,"-",(D167+D168)/D166)</f>
        <v>-</v>
      </c>
      <c r="E169" s="6" t="str">
        <f t="shared" ref="E169:E171" si="25">IF(OR(C169="-",D169="-"),"-",(D169-C169)/C169)</f>
        <v>-</v>
      </c>
    </row>
    <row r="170" spans="2:14" ht="20.100000000000001" customHeight="1" thickBot="1" x14ac:dyDescent="0.25">
      <c r="B170" s="4" t="s">
        <v>39</v>
      </c>
      <c r="C170" s="6" t="s">
        <v>105</v>
      </c>
      <c r="D170" s="6" t="s">
        <v>105</v>
      </c>
      <c r="E170" s="6" t="str">
        <f t="shared" si="25"/>
        <v>-</v>
      </c>
    </row>
    <row r="171" spans="2:14" ht="20.100000000000001" customHeight="1" thickBot="1" x14ac:dyDescent="0.25">
      <c r="B171" s="4" t="s">
        <v>40</v>
      </c>
      <c r="C171" s="6" t="s">
        <v>105</v>
      </c>
      <c r="D171" s="6" t="s">
        <v>105</v>
      </c>
      <c r="E171" s="6" t="str">
        <f t="shared" si="25"/>
        <v>-</v>
      </c>
    </row>
    <row r="172" spans="2:14" ht="20.100000000000001" customHeight="1" x14ac:dyDescent="0.2">
      <c r="B172" s="7"/>
      <c r="C172" s="18"/>
      <c r="D172" s="18"/>
      <c r="E172" s="18"/>
    </row>
    <row r="177" spans="2:8" ht="42.75" customHeight="1" thickBot="1" x14ac:dyDescent="0.25">
      <c r="C177" s="8" t="s">
        <v>103</v>
      </c>
      <c r="D177" s="8" t="s">
        <v>104</v>
      </c>
      <c r="E177" s="8" t="s">
        <v>99</v>
      </c>
    </row>
    <row r="178" spans="2:8" ht="15" thickBot="1" x14ac:dyDescent="0.25">
      <c r="B178" s="15" t="s">
        <v>81</v>
      </c>
      <c r="C178" s="5">
        <v>0</v>
      </c>
      <c r="D178" s="5">
        <v>0</v>
      </c>
      <c r="E178" s="6" t="str">
        <f>IF(C178=0,"-",(D178-C178)/C178)</f>
        <v>-</v>
      </c>
      <c r="H178" s="13"/>
    </row>
    <row r="179" spans="2:8" ht="15" thickBot="1" x14ac:dyDescent="0.25">
      <c r="B179" s="4" t="s">
        <v>43</v>
      </c>
      <c r="C179" s="5">
        <v>0</v>
      </c>
      <c r="D179" s="5">
        <v>0</v>
      </c>
      <c r="E179" s="6" t="str">
        <f t="shared" ref="E179:E185" si="26">IF(C179=0,"-",(D179-C179)/C179)</f>
        <v>-</v>
      </c>
      <c r="H179" s="13"/>
    </row>
    <row r="180" spans="2:8" ht="15" thickBot="1" x14ac:dyDescent="0.25">
      <c r="B180" s="4" t="s">
        <v>47</v>
      </c>
      <c r="C180" s="5">
        <v>0</v>
      </c>
      <c r="D180" s="5">
        <v>0</v>
      </c>
      <c r="E180" s="6" t="str">
        <f t="shared" si="26"/>
        <v>-</v>
      </c>
      <c r="H180" s="13"/>
    </row>
    <row r="181" spans="2:8" ht="15" thickBot="1" x14ac:dyDescent="0.25">
      <c r="B181" s="4" t="s">
        <v>78</v>
      </c>
      <c r="C181" s="5">
        <v>0</v>
      </c>
      <c r="D181" s="5">
        <v>0</v>
      </c>
      <c r="E181" s="6" t="str">
        <f t="shared" si="26"/>
        <v>-</v>
      </c>
      <c r="H181" s="13"/>
    </row>
    <row r="182" spans="2:8" ht="15" thickBot="1" x14ac:dyDescent="0.25">
      <c r="B182" s="15" t="s">
        <v>79</v>
      </c>
      <c r="C182" s="5">
        <v>0</v>
      </c>
      <c r="D182" s="5">
        <v>6</v>
      </c>
      <c r="E182" s="6" t="str">
        <f t="shared" si="26"/>
        <v>-</v>
      </c>
      <c r="H182" s="13"/>
    </row>
    <row r="183" spans="2:8" ht="15" thickBot="1" x14ac:dyDescent="0.25">
      <c r="B183" s="4" t="s">
        <v>47</v>
      </c>
      <c r="C183" s="5">
        <v>0</v>
      </c>
      <c r="D183" s="5">
        <v>4</v>
      </c>
      <c r="E183" s="6" t="str">
        <f t="shared" si="26"/>
        <v>-</v>
      </c>
      <c r="H183" s="13"/>
    </row>
    <row r="184" spans="2:8" ht="15" thickBot="1" x14ac:dyDescent="0.25">
      <c r="B184" s="4" t="s">
        <v>70</v>
      </c>
      <c r="C184" s="5">
        <v>0</v>
      </c>
      <c r="D184" s="5">
        <v>0</v>
      </c>
      <c r="E184" s="6" t="str">
        <f t="shared" si="26"/>
        <v>-</v>
      </c>
      <c r="H184" s="13"/>
    </row>
    <row r="185" spans="2:8" ht="15" thickBot="1" x14ac:dyDescent="0.25">
      <c r="B185" s="4" t="s">
        <v>80</v>
      </c>
      <c r="C185" s="5">
        <v>0</v>
      </c>
      <c r="D185" s="5">
        <v>2</v>
      </c>
      <c r="E185" s="6" t="str">
        <f t="shared" si="26"/>
        <v>-</v>
      </c>
      <c r="H185" s="13"/>
    </row>
    <row r="196" spans="2:5" ht="42.75" customHeight="1" thickBot="1" x14ac:dyDescent="0.25">
      <c r="C196" s="8" t="s">
        <v>103</v>
      </c>
      <c r="D196" s="8" t="s">
        <v>104</v>
      </c>
      <c r="E196" s="8" t="s">
        <v>99</v>
      </c>
    </row>
    <row r="197" spans="2:5" ht="15" thickBot="1" x14ac:dyDescent="0.25">
      <c r="B197" s="4" t="s">
        <v>82</v>
      </c>
      <c r="C197" s="5">
        <v>2</v>
      </c>
      <c r="D197" s="5">
        <v>7</v>
      </c>
      <c r="E197" s="6">
        <f t="shared" ref="E197:E200" si="27">IF(C197=0,"-",(D197-C197)/C197)</f>
        <v>2.5</v>
      </c>
    </row>
    <row r="198" spans="2:5" ht="15" thickBot="1" x14ac:dyDescent="0.25">
      <c r="B198" s="4" t="s">
        <v>83</v>
      </c>
      <c r="C198" s="5">
        <v>1</v>
      </c>
      <c r="D198" s="5">
        <v>0</v>
      </c>
      <c r="E198" s="6">
        <f t="shared" si="27"/>
        <v>-1</v>
      </c>
    </row>
    <row r="199" spans="2:5" ht="15" thickBot="1" x14ac:dyDescent="0.25">
      <c r="B199" s="4" t="s">
        <v>84</v>
      </c>
      <c r="C199" s="5">
        <v>3</v>
      </c>
      <c r="D199" s="5">
        <v>7</v>
      </c>
      <c r="E199" s="6">
        <f t="shared" si="27"/>
        <v>1.3333333333333333</v>
      </c>
    </row>
    <row r="200" spans="2:5" ht="15" thickBot="1" x14ac:dyDescent="0.25">
      <c r="B200" s="4" t="s">
        <v>85</v>
      </c>
      <c r="C200" s="5">
        <v>2</v>
      </c>
      <c r="D200" s="5">
        <v>7</v>
      </c>
      <c r="E200" s="6">
        <f t="shared" si="27"/>
        <v>2.5</v>
      </c>
    </row>
    <row r="201" spans="2:5" ht="14.25" x14ac:dyDescent="0.2">
      <c r="B201" s="7"/>
      <c r="C201" s="19"/>
      <c r="D201" s="19"/>
      <c r="E201" s="18"/>
    </row>
    <row r="206" spans="2:5" ht="42.75" customHeight="1" thickBot="1" x14ac:dyDescent="0.25">
      <c r="C206" s="8" t="s">
        <v>103</v>
      </c>
      <c r="D206" s="8" t="s">
        <v>104</v>
      </c>
      <c r="E206" s="8" t="s">
        <v>99</v>
      </c>
    </row>
    <row r="207" spans="2:5" ht="20.100000000000001" customHeight="1" thickBot="1" x14ac:dyDescent="0.25">
      <c r="B207" s="16" t="s">
        <v>88</v>
      </c>
      <c r="C207" s="5"/>
      <c r="D207" s="5"/>
      <c r="E207" s="6" t="str">
        <f t="shared" ref="E207:E210" si="28">IF(C207=0,"-",(D207-C207)/C207)</f>
        <v>-</v>
      </c>
    </row>
    <row r="208" spans="2:5" ht="20.100000000000001" customHeight="1" thickBot="1" x14ac:dyDescent="0.25">
      <c r="B208" s="17" t="s">
        <v>89</v>
      </c>
      <c r="C208" s="5">
        <v>2</v>
      </c>
      <c r="D208" s="5">
        <v>7</v>
      </c>
      <c r="E208" s="6">
        <f t="shared" si="28"/>
        <v>2.5</v>
      </c>
    </row>
    <row r="209" spans="2:5" ht="20.100000000000001" customHeight="1" thickBot="1" x14ac:dyDescent="0.25">
      <c r="B209" s="17" t="s">
        <v>86</v>
      </c>
      <c r="C209" s="5">
        <v>1</v>
      </c>
      <c r="D209" s="5">
        <v>4</v>
      </c>
      <c r="E209" s="6">
        <f t="shared" si="28"/>
        <v>3</v>
      </c>
    </row>
    <row r="210" spans="2:5" ht="20.100000000000001" customHeight="1" thickBot="1" x14ac:dyDescent="0.25">
      <c r="B210" s="17" t="s">
        <v>87</v>
      </c>
      <c r="C210" s="5">
        <v>1</v>
      </c>
      <c r="D210" s="5">
        <v>3</v>
      </c>
      <c r="E210" s="6">
        <f t="shared" si="28"/>
        <v>2</v>
      </c>
    </row>
    <row r="211" spans="2:5" ht="20.100000000000001" customHeight="1" thickBot="1" x14ac:dyDescent="0.25">
      <c r="B211" s="17" t="s">
        <v>90</v>
      </c>
      <c r="C211" s="5"/>
      <c r="D211" s="5"/>
      <c r="E211" s="6"/>
    </row>
    <row r="212" spans="2:5" ht="20.100000000000001" customHeight="1" thickBot="1" x14ac:dyDescent="0.25">
      <c r="B212" s="17" t="s">
        <v>89</v>
      </c>
      <c r="C212" s="5">
        <v>1</v>
      </c>
      <c r="D212" s="5">
        <v>0</v>
      </c>
      <c r="E212" s="6">
        <f>IF(C212=0,"-",(D212-C212)/C212)</f>
        <v>-1</v>
      </c>
    </row>
    <row r="213" spans="2:5" ht="15" thickBot="1" x14ac:dyDescent="0.25">
      <c r="B213" s="17" t="s">
        <v>86</v>
      </c>
      <c r="C213" s="5">
        <v>1</v>
      </c>
      <c r="D213" s="5">
        <v>0</v>
      </c>
      <c r="E213" s="6">
        <f t="shared" ref="E213:E214" si="29">IF(C213=0,"-",(D213-C213)/C213)</f>
        <v>-1</v>
      </c>
    </row>
    <row r="214" spans="2:5" ht="15" thickBot="1" x14ac:dyDescent="0.25">
      <c r="B214" s="17" t="s">
        <v>87</v>
      </c>
      <c r="C214" s="5">
        <v>0</v>
      </c>
      <c r="D214" s="5">
        <v>0</v>
      </c>
      <c r="E214" s="6" t="str">
        <f t="shared" si="29"/>
        <v>-</v>
      </c>
    </row>
    <row r="215" spans="2:5" ht="14.25" x14ac:dyDescent="0.2">
      <c r="B215" s="21"/>
      <c r="C215" s="19"/>
      <c r="D215" s="19"/>
      <c r="E215" s="18"/>
    </row>
    <row r="220" spans="2:5" ht="42.75" customHeight="1" thickBot="1" x14ac:dyDescent="0.25">
      <c r="C220" s="8" t="s">
        <v>103</v>
      </c>
      <c r="D220" s="8" t="s">
        <v>104</v>
      </c>
      <c r="E220" s="8" t="s">
        <v>99</v>
      </c>
    </row>
    <row r="221" spans="2:5" ht="15" thickBot="1" x14ac:dyDescent="0.25">
      <c r="B221" s="16" t="s">
        <v>91</v>
      </c>
      <c r="C221" s="5">
        <v>4</v>
      </c>
      <c r="D221" s="5">
        <v>11</v>
      </c>
      <c r="E221" s="6">
        <f t="shared" ref="E221:E223" si="30">IF(C221=0,"-",(D221-C221)/C221)</f>
        <v>1.75</v>
      </c>
    </row>
    <row r="222" spans="2:5" ht="15" thickBot="1" x14ac:dyDescent="0.25">
      <c r="B222" s="16" t="s">
        <v>92</v>
      </c>
      <c r="C222" s="5">
        <v>3</v>
      </c>
      <c r="D222" s="5">
        <v>7</v>
      </c>
      <c r="E222" s="6">
        <f t="shared" si="30"/>
        <v>1.3333333333333333</v>
      </c>
    </row>
    <row r="223" spans="2:5" ht="15" thickBot="1" x14ac:dyDescent="0.25">
      <c r="B223" s="16" t="s">
        <v>93</v>
      </c>
      <c r="C223" s="5">
        <v>1</v>
      </c>
      <c r="D223" s="5">
        <v>6</v>
      </c>
      <c r="E223" s="6">
        <f t="shared" si="30"/>
        <v>5</v>
      </c>
    </row>
    <row r="224" spans="2:5" ht="15" thickBot="1" x14ac:dyDescent="0.25">
      <c r="C224" s="5"/>
      <c r="D224" s="5"/>
      <c r="E224" s="6"/>
    </row>
    <row r="225" spans="3:5" ht="15" thickBot="1" x14ac:dyDescent="0.25">
      <c r="C225" s="5"/>
      <c r="D225" s="5"/>
      <c r="E225" s="6"/>
    </row>
    <row r="226" spans="3:5" ht="15" thickBot="1" x14ac:dyDescent="0.25">
      <c r="C226" s="5"/>
      <c r="D226" s="5"/>
      <c r="E226" s="6"/>
    </row>
    <row r="227" spans="3:5" ht="15" thickBot="1" x14ac:dyDescent="0.25">
      <c r="C227" s="5"/>
      <c r="D227" s="5"/>
      <c r="E227" s="6"/>
    </row>
    <row r="228" spans="3:5" ht="15" thickBot="1" x14ac:dyDescent="0.25">
      <c r="C228" s="5"/>
      <c r="D228" s="5"/>
      <c r="E228" s="6"/>
    </row>
  </sheetData>
  <mergeCells count="6">
    <mergeCell ref="C126:F126"/>
    <mergeCell ref="G126:J126"/>
    <mergeCell ref="K126:N126"/>
    <mergeCell ref="C141:F141"/>
    <mergeCell ref="G141:J141"/>
    <mergeCell ref="K141:N141"/>
  </mergeCells>
  <pageMargins left="0.70866141732283472" right="0.70866141732283472" top="0.74803149606299213" bottom="0.74803149606299213" header="0.31496062992125984" footer="0.31496062992125984"/>
  <pageSetup paperSize="9" scale="35" fitToWidth="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28"/>
  <sheetViews>
    <sheetView workbookViewId="0"/>
  </sheetViews>
  <sheetFormatPr baseColWidth="10" defaultRowHeight="12.75" x14ac:dyDescent="0.2"/>
  <cols>
    <col min="2" max="2" width="56.875" bestFit="1" customWidth="1"/>
    <col min="3" max="4" width="12.5" customWidth="1"/>
    <col min="5" max="5" width="12.75" customWidth="1"/>
    <col min="6" max="6" width="8.75" bestFit="1" customWidth="1"/>
    <col min="7" max="7" width="11.625" customWidth="1"/>
    <col min="8" max="8" width="12.125" customWidth="1"/>
    <col min="9" max="9" width="12.75" customWidth="1"/>
    <col min="10" max="10" width="8.75" bestFit="1" customWidth="1"/>
    <col min="11" max="11" width="11.625" bestFit="1" customWidth="1"/>
    <col min="12" max="12" width="12" bestFit="1" customWidth="1"/>
    <col min="13" max="13" width="12.75" customWidth="1"/>
    <col min="14" max="14" width="9.625" bestFit="1" customWidth="1"/>
  </cols>
  <sheetData>
    <row r="1" spans="1:5" ht="15" thickBot="1" x14ac:dyDescent="0.25">
      <c r="A1" s="5"/>
      <c r="B1" s="5"/>
    </row>
    <row r="2" spans="1:5" ht="15" thickBot="1" x14ac:dyDescent="0.25">
      <c r="A2" s="5"/>
      <c r="B2" s="5"/>
    </row>
    <row r="3" spans="1:5" ht="15" thickBot="1" x14ac:dyDescent="0.25">
      <c r="A3" s="5"/>
      <c r="B3" s="5"/>
    </row>
    <row r="11" spans="1:5" ht="27" customHeight="1" x14ac:dyDescent="0.2">
      <c r="B11" s="20" t="str">
        <f>Portada!B9</f>
        <v>1º Trimestre 2023</v>
      </c>
    </row>
    <row r="13" spans="1:5" ht="42.75" customHeight="1" thickBot="1" x14ac:dyDescent="0.25">
      <c r="C13" s="8" t="s">
        <v>103</v>
      </c>
      <c r="D13" s="8" t="s">
        <v>104</v>
      </c>
      <c r="E13" s="8" t="s">
        <v>99</v>
      </c>
    </row>
    <row r="14" spans="1:5" ht="20.100000000000001" customHeight="1" thickBot="1" x14ac:dyDescent="0.25">
      <c r="B14" s="4" t="s">
        <v>22</v>
      </c>
      <c r="C14" s="5">
        <v>2155</v>
      </c>
      <c r="D14" s="5">
        <v>2507</v>
      </c>
      <c r="E14" s="6">
        <f>IF(C14&gt;0,(D14-C14)/C14)</f>
        <v>0.16334106728538283</v>
      </c>
    </row>
    <row r="15" spans="1:5" ht="20.100000000000001" customHeight="1" thickBot="1" x14ac:dyDescent="0.25">
      <c r="B15" s="4" t="s">
        <v>17</v>
      </c>
      <c r="C15" s="5">
        <v>2147</v>
      </c>
      <c r="D15" s="5">
        <v>2507</v>
      </c>
      <c r="E15" s="6">
        <f t="shared" ref="E15:E25" si="0">IF(C15&gt;0,(D15-C15)/C15)</f>
        <v>0.16767582673497905</v>
      </c>
    </row>
    <row r="16" spans="1:5" ht="20.100000000000001" customHeight="1" thickBot="1" x14ac:dyDescent="0.25">
      <c r="B16" s="4" t="s">
        <v>18</v>
      </c>
      <c r="C16" s="5">
        <v>1748</v>
      </c>
      <c r="D16" s="5">
        <v>1926</v>
      </c>
      <c r="E16" s="6">
        <f t="shared" si="0"/>
        <v>0.10183066361556065</v>
      </c>
    </row>
    <row r="17" spans="2:5" ht="20.100000000000001" customHeight="1" thickBot="1" x14ac:dyDescent="0.25">
      <c r="B17" s="4" t="s">
        <v>19</v>
      </c>
      <c r="C17" s="5">
        <v>399</v>
      </c>
      <c r="D17" s="5">
        <v>581</v>
      </c>
      <c r="E17" s="6">
        <f t="shared" si="0"/>
        <v>0.45614035087719296</v>
      </c>
    </row>
    <row r="18" spans="2:5" ht="20.100000000000001" customHeight="1" thickBot="1" x14ac:dyDescent="0.25">
      <c r="B18" s="4" t="s">
        <v>100</v>
      </c>
      <c r="C18" s="5">
        <v>5</v>
      </c>
      <c r="D18" s="5">
        <v>1</v>
      </c>
      <c r="E18" s="6">
        <f>IF(C18=0,"-",(D18-C18)/C18)</f>
        <v>-0.8</v>
      </c>
    </row>
    <row r="19" spans="2:5" ht="20.100000000000001" customHeight="1" thickBot="1" x14ac:dyDescent="0.25">
      <c r="B19" s="4" t="s">
        <v>101</v>
      </c>
      <c r="C19" s="5">
        <v>0</v>
      </c>
      <c r="D19" s="5">
        <v>0</v>
      </c>
      <c r="E19" s="6" t="str">
        <f>IF(C19=0,"-",(D19-C19)/C19)</f>
        <v>-</v>
      </c>
    </row>
    <row r="20" spans="2:5" ht="20.100000000000001" customHeight="1" thickBot="1" x14ac:dyDescent="0.25">
      <c r="B20" s="4" t="s">
        <v>20</v>
      </c>
      <c r="C20" s="6">
        <f>C17/C15</f>
        <v>0.18584070796460178</v>
      </c>
      <c r="D20" s="6">
        <f>D17/D15</f>
        <v>0.23175109692859991</v>
      </c>
      <c r="E20" s="6">
        <f t="shared" si="0"/>
        <v>0.24704161680627562</v>
      </c>
    </row>
    <row r="21" spans="2:5" ht="30" customHeight="1" thickBot="1" x14ac:dyDescent="0.25">
      <c r="B21" s="4" t="s">
        <v>23</v>
      </c>
      <c r="C21" s="5">
        <v>245</v>
      </c>
      <c r="D21" s="5">
        <v>328</v>
      </c>
      <c r="E21" s="6">
        <f t="shared" si="0"/>
        <v>0.33877551020408164</v>
      </c>
    </row>
    <row r="22" spans="2:5" ht="20.100000000000001" customHeight="1" thickBot="1" x14ac:dyDescent="0.25">
      <c r="B22" s="4" t="s">
        <v>24</v>
      </c>
      <c r="C22" s="5">
        <v>151</v>
      </c>
      <c r="D22" s="5">
        <v>181</v>
      </c>
      <c r="E22" s="6">
        <f t="shared" si="0"/>
        <v>0.19867549668874171</v>
      </c>
    </row>
    <row r="23" spans="2:5" ht="20.100000000000001" customHeight="1" thickBot="1" x14ac:dyDescent="0.25">
      <c r="B23" s="4" t="s">
        <v>25</v>
      </c>
      <c r="C23" s="5">
        <v>94</v>
      </c>
      <c r="D23" s="5">
        <v>147</v>
      </c>
      <c r="E23" s="6">
        <f t="shared" si="0"/>
        <v>0.56382978723404253</v>
      </c>
    </row>
    <row r="24" spans="2:5" ht="20.100000000000001" customHeight="1" thickBot="1" x14ac:dyDescent="0.25">
      <c r="B24" s="4" t="s">
        <v>21</v>
      </c>
      <c r="C24" s="6">
        <f>C23/C21</f>
        <v>0.3836734693877551</v>
      </c>
      <c r="D24" s="6">
        <f t="shared" ref="D24" si="1">D23/D21</f>
        <v>0.44817073170731708</v>
      </c>
      <c r="E24" s="6">
        <f t="shared" si="0"/>
        <v>0.16810456668396476</v>
      </c>
    </row>
    <row r="25" spans="2:5" ht="20.100000000000001" customHeight="1" thickBot="1" x14ac:dyDescent="0.25">
      <c r="B25" s="7" t="s">
        <v>26</v>
      </c>
      <c r="C25" s="6">
        <v>0.1947770360868232</v>
      </c>
      <c r="D25" s="6">
        <v>0.22375338039859696</v>
      </c>
      <c r="E25" s="6">
        <f t="shared" si="0"/>
        <v>0.1487667380812662</v>
      </c>
    </row>
    <row r="33" spans="2:5" ht="42.75" customHeight="1" thickBot="1" x14ac:dyDescent="0.25">
      <c r="C33" s="8" t="s">
        <v>103</v>
      </c>
      <c r="D33" s="8" t="s">
        <v>104</v>
      </c>
      <c r="E33" s="8" t="s">
        <v>99</v>
      </c>
    </row>
    <row r="34" spans="2:5" ht="20.100000000000001" customHeight="1" thickBot="1" x14ac:dyDescent="0.25">
      <c r="B34" s="4" t="s">
        <v>27</v>
      </c>
      <c r="C34" s="5">
        <v>485</v>
      </c>
      <c r="D34" s="5">
        <v>398</v>
      </c>
      <c r="E34" s="6">
        <f>IF(C34&gt;0,(D34-C34)/C34,"-")</f>
        <v>-0.17938144329896907</v>
      </c>
    </row>
    <row r="35" spans="2:5" ht="20.100000000000001" customHeight="1" thickBot="1" x14ac:dyDescent="0.25">
      <c r="B35" s="4" t="s">
        <v>29</v>
      </c>
      <c r="C35" s="5">
        <v>0</v>
      </c>
      <c r="D35" s="5">
        <v>0</v>
      </c>
      <c r="E35" s="6" t="str">
        <f t="shared" ref="E35:E37" si="2">IF(C35&gt;0,(D35-C35)/C35,"-")</f>
        <v>-</v>
      </c>
    </row>
    <row r="36" spans="2:5" ht="20.100000000000001" customHeight="1" thickBot="1" x14ac:dyDescent="0.25">
      <c r="B36" s="4" t="s">
        <v>28</v>
      </c>
      <c r="C36" s="5">
        <v>350</v>
      </c>
      <c r="D36" s="5">
        <v>308</v>
      </c>
      <c r="E36" s="6">
        <f t="shared" si="2"/>
        <v>-0.12</v>
      </c>
    </row>
    <row r="37" spans="2:5" ht="20.100000000000001" customHeight="1" thickBot="1" x14ac:dyDescent="0.25">
      <c r="B37" s="4" t="s">
        <v>30</v>
      </c>
      <c r="C37" s="5">
        <v>135</v>
      </c>
      <c r="D37" s="5">
        <v>90</v>
      </c>
      <c r="E37" s="6">
        <f t="shared" si="2"/>
        <v>-0.33333333333333331</v>
      </c>
    </row>
    <row r="43" spans="2:5" ht="42.75" customHeight="1" thickBot="1" x14ac:dyDescent="0.25">
      <c r="C43" s="8" t="s">
        <v>103</v>
      </c>
      <c r="D43" s="8" t="s">
        <v>104</v>
      </c>
      <c r="E43" s="8" t="s">
        <v>99</v>
      </c>
    </row>
    <row r="44" spans="2:5" ht="20.100000000000001" customHeight="1" thickBot="1" x14ac:dyDescent="0.25">
      <c r="B44" s="4" t="s">
        <v>33</v>
      </c>
      <c r="C44" s="5">
        <v>718</v>
      </c>
      <c r="D44" s="5">
        <v>704</v>
      </c>
      <c r="E44" s="6">
        <f>IF(C44&gt;0,(D44-C44)/C44,"-")</f>
        <v>-1.9498607242339833E-2</v>
      </c>
    </row>
    <row r="45" spans="2:5" ht="20.100000000000001" customHeight="1" thickBot="1" x14ac:dyDescent="0.25">
      <c r="B45" s="4" t="s">
        <v>34</v>
      </c>
      <c r="C45" s="5">
        <v>59</v>
      </c>
      <c r="D45" s="5">
        <v>37</v>
      </c>
      <c r="E45" s="6">
        <f t="shared" ref="E45:E51" si="3">IF(C45&gt;0,(D45-C45)/C45,"-")</f>
        <v>-0.3728813559322034</v>
      </c>
    </row>
    <row r="46" spans="2:5" ht="20.100000000000001" customHeight="1" thickBot="1" x14ac:dyDescent="0.25">
      <c r="B46" s="4" t="s">
        <v>31</v>
      </c>
      <c r="C46" s="5">
        <v>140</v>
      </c>
      <c r="D46" s="5">
        <v>119</v>
      </c>
      <c r="E46" s="6">
        <f t="shared" si="3"/>
        <v>-0.15</v>
      </c>
    </row>
    <row r="47" spans="2:5" ht="20.100000000000001" customHeight="1" thickBot="1" x14ac:dyDescent="0.25">
      <c r="B47" s="4" t="s">
        <v>32</v>
      </c>
      <c r="C47" s="5">
        <v>929</v>
      </c>
      <c r="D47" s="5">
        <v>950</v>
      </c>
      <c r="E47" s="6">
        <f t="shared" si="3"/>
        <v>2.2604951560818085E-2</v>
      </c>
    </row>
    <row r="48" spans="2:5" ht="20.100000000000001" customHeight="1" thickBot="1" x14ac:dyDescent="0.25">
      <c r="B48" s="4" t="s">
        <v>35</v>
      </c>
      <c r="C48" s="5">
        <v>197</v>
      </c>
      <c r="D48" s="5">
        <v>95</v>
      </c>
      <c r="E48" s="6">
        <f t="shared" si="3"/>
        <v>-0.51776649746192893</v>
      </c>
    </row>
    <row r="49" spans="2:5" ht="20.100000000000001" customHeight="1" thickBot="1" x14ac:dyDescent="0.25">
      <c r="B49" s="4" t="s">
        <v>67</v>
      </c>
      <c r="C49" s="5">
        <v>224</v>
      </c>
      <c r="D49" s="5">
        <v>358</v>
      </c>
      <c r="E49" s="6">
        <f t="shared" si="3"/>
        <v>0.5982142857142857</v>
      </c>
    </row>
    <row r="50" spans="2:5" ht="20.100000000000001" customHeight="1" collapsed="1" thickBot="1" x14ac:dyDescent="0.25">
      <c r="B50" s="4" t="s">
        <v>36</v>
      </c>
      <c r="C50" s="6">
        <f>C44/(C44+C45)</f>
        <v>0.92406692406692403</v>
      </c>
      <c r="D50" s="6">
        <f>D44/(D44+D45)</f>
        <v>0.95006747638326583</v>
      </c>
      <c r="E50" s="6">
        <f t="shared" si="3"/>
        <v>2.8137087952364314E-2</v>
      </c>
    </row>
    <row r="51" spans="2:5" ht="20.100000000000001" customHeight="1" thickBot="1" x14ac:dyDescent="0.25">
      <c r="B51" s="4" t="s">
        <v>37</v>
      </c>
      <c r="C51" s="6">
        <f>C47/(C46+C47)</f>
        <v>0.8690364826941066</v>
      </c>
      <c r="D51" s="6">
        <f t="shared" ref="D51" si="4">D47/(D46+D47)</f>
        <v>0.88868101028999069</v>
      </c>
      <c r="E51" s="6">
        <f t="shared" si="3"/>
        <v>2.2604951560818182E-2</v>
      </c>
    </row>
    <row r="57" spans="2:5" ht="42.75" customHeight="1" thickBot="1" x14ac:dyDescent="0.25">
      <c r="C57" s="8" t="s">
        <v>103</v>
      </c>
      <c r="D57" s="8" t="s">
        <v>104</v>
      </c>
      <c r="E57" s="8" t="s">
        <v>99</v>
      </c>
    </row>
    <row r="58" spans="2:5" ht="20.100000000000001" customHeight="1" thickBot="1" x14ac:dyDescent="0.25">
      <c r="B58" s="4" t="s">
        <v>38</v>
      </c>
      <c r="C58" s="5">
        <v>667</v>
      </c>
      <c r="D58" s="5">
        <v>759</v>
      </c>
      <c r="E58" s="6">
        <f>IF(C58&gt;0,(D58-C58)/C58,"-")</f>
        <v>0.13793103448275862</v>
      </c>
    </row>
    <row r="59" spans="2:5" ht="20.100000000000001" customHeight="1" thickBot="1" x14ac:dyDescent="0.25">
      <c r="B59" s="4" t="s">
        <v>41</v>
      </c>
      <c r="C59" s="5">
        <v>478</v>
      </c>
      <c r="D59" s="5">
        <v>552</v>
      </c>
      <c r="E59" s="6">
        <f t="shared" ref="E59:E63" si="5">IF(C59&gt;0,(D59-C59)/C59,"-")</f>
        <v>0.15481171548117154</v>
      </c>
    </row>
    <row r="60" spans="2:5" ht="20.100000000000001" customHeight="1" thickBot="1" x14ac:dyDescent="0.25">
      <c r="B60" s="4" t="s">
        <v>42</v>
      </c>
      <c r="C60" s="5">
        <v>135</v>
      </c>
      <c r="D60" s="5">
        <v>169</v>
      </c>
      <c r="E60" s="6">
        <f t="shared" si="5"/>
        <v>0.25185185185185183</v>
      </c>
    </row>
    <row r="61" spans="2:5" ht="20.100000000000001" customHeight="1" collapsed="1" thickBot="1" x14ac:dyDescent="0.25">
      <c r="B61" s="4" t="s">
        <v>98</v>
      </c>
      <c r="C61" s="6">
        <f>(C59+C60)/C58</f>
        <v>0.91904047976011993</v>
      </c>
      <c r="D61" s="6">
        <f>(D59+D60)/D58</f>
        <v>0.94993412384716736</v>
      </c>
      <c r="E61" s="6">
        <f t="shared" si="5"/>
        <v>3.3615107024568727E-2</v>
      </c>
    </row>
    <row r="62" spans="2:5" ht="20.100000000000001" customHeight="1" thickBot="1" x14ac:dyDescent="0.25">
      <c r="B62" s="4" t="s">
        <v>39</v>
      </c>
      <c r="C62" s="6">
        <v>0.90702087286527511</v>
      </c>
      <c r="D62" s="6">
        <v>0.94358974358974357</v>
      </c>
      <c r="E62" s="6">
        <f t="shared" si="5"/>
        <v>4.0317562493294726E-2</v>
      </c>
    </row>
    <row r="63" spans="2:5" ht="20.100000000000001" customHeight="1" thickBot="1" x14ac:dyDescent="0.25">
      <c r="B63" s="4" t="s">
        <v>40</v>
      </c>
      <c r="C63" s="6">
        <v>0.9642857142857143</v>
      </c>
      <c r="D63" s="6">
        <v>0.97126436781609193</v>
      </c>
      <c r="E63" s="6">
        <f t="shared" si="5"/>
        <v>7.2371221796508779E-3</v>
      </c>
    </row>
    <row r="64" spans="2:5" ht="15" thickBot="1" x14ac:dyDescent="0.25">
      <c r="E64" s="6"/>
    </row>
    <row r="69" spans="2:5" ht="42.75" customHeight="1" thickBot="1" x14ac:dyDescent="0.25">
      <c r="C69" s="8" t="s">
        <v>103</v>
      </c>
      <c r="D69" s="8" t="s">
        <v>104</v>
      </c>
      <c r="E69" s="8" t="s">
        <v>99</v>
      </c>
    </row>
    <row r="70" spans="2:5" ht="20.100000000000001" customHeight="1" thickBot="1" x14ac:dyDescent="0.25">
      <c r="B70" s="4" t="s">
        <v>44</v>
      </c>
      <c r="C70" s="5">
        <v>1995</v>
      </c>
      <c r="D70" s="5">
        <v>2282</v>
      </c>
      <c r="E70" s="6">
        <f>IF(C70&gt;0,(D70-C70)/C70,"-")</f>
        <v>0.14385964912280702</v>
      </c>
    </row>
    <row r="71" spans="2:5" ht="20.100000000000001" customHeight="1" thickBot="1" x14ac:dyDescent="0.25">
      <c r="B71" s="4" t="s">
        <v>45</v>
      </c>
      <c r="C71" s="5">
        <v>989</v>
      </c>
      <c r="D71" s="5">
        <v>1117</v>
      </c>
      <c r="E71" s="6">
        <f t="shared" ref="E71:E77" si="6">IF(C71&gt;0,(D71-C71)/C71,"-")</f>
        <v>0.12942366026289182</v>
      </c>
    </row>
    <row r="72" spans="2:5" ht="20.100000000000001" customHeight="1" thickBot="1" x14ac:dyDescent="0.25">
      <c r="B72" s="4" t="s">
        <v>43</v>
      </c>
      <c r="C72" s="5">
        <v>7</v>
      </c>
      <c r="D72" s="5">
        <v>2</v>
      </c>
      <c r="E72" s="6">
        <f t="shared" si="6"/>
        <v>-0.7142857142857143</v>
      </c>
    </row>
    <row r="73" spans="2:5" ht="20.100000000000001" customHeight="1" thickBot="1" x14ac:dyDescent="0.25">
      <c r="B73" s="4" t="s">
        <v>46</v>
      </c>
      <c r="C73" s="5">
        <v>691</v>
      </c>
      <c r="D73" s="5">
        <v>801</v>
      </c>
      <c r="E73" s="6">
        <f t="shared" si="6"/>
        <v>0.15918958031837915</v>
      </c>
    </row>
    <row r="74" spans="2:5" ht="20.100000000000001" customHeight="1" thickBot="1" x14ac:dyDescent="0.25">
      <c r="B74" s="4" t="s">
        <v>47</v>
      </c>
      <c r="C74" s="5">
        <v>145</v>
      </c>
      <c r="D74" s="5">
        <v>170</v>
      </c>
      <c r="E74" s="6">
        <f t="shared" si="6"/>
        <v>0.17241379310344829</v>
      </c>
    </row>
    <row r="75" spans="2:5" ht="20.100000000000001" customHeight="1" thickBot="1" x14ac:dyDescent="0.25">
      <c r="B75" s="4" t="s">
        <v>48</v>
      </c>
      <c r="C75" s="5">
        <v>162</v>
      </c>
      <c r="D75" s="5">
        <v>191</v>
      </c>
      <c r="E75" s="6">
        <f t="shared" si="6"/>
        <v>0.17901234567901234</v>
      </c>
    </row>
    <row r="76" spans="2:5" ht="20.100000000000001" customHeight="1" thickBot="1" x14ac:dyDescent="0.25">
      <c r="B76" s="4" t="s">
        <v>49</v>
      </c>
      <c r="C76" s="5">
        <v>0</v>
      </c>
      <c r="D76" s="5">
        <v>0</v>
      </c>
      <c r="E76" s="6" t="str">
        <f t="shared" si="6"/>
        <v>-</v>
      </c>
    </row>
    <row r="77" spans="2:5" ht="20.100000000000001" customHeight="1" thickBot="1" x14ac:dyDescent="0.25">
      <c r="B77" s="4" t="s">
        <v>50</v>
      </c>
      <c r="C77" s="5">
        <v>1</v>
      </c>
      <c r="D77" s="5">
        <v>1</v>
      </c>
      <c r="E77" s="6">
        <f t="shared" si="6"/>
        <v>0</v>
      </c>
    </row>
    <row r="89" spans="2:5" ht="42.75" customHeight="1" thickBot="1" x14ac:dyDescent="0.25">
      <c r="C89" s="8" t="s">
        <v>103</v>
      </c>
      <c r="D89" s="8" t="s">
        <v>104</v>
      </c>
      <c r="E89" s="8" t="s">
        <v>99</v>
      </c>
    </row>
    <row r="90" spans="2:5" ht="29.25" thickBot="1" x14ac:dyDescent="0.25">
      <c r="B90" s="4" t="s">
        <v>51</v>
      </c>
      <c r="C90" s="5">
        <v>97</v>
      </c>
      <c r="D90" s="5">
        <v>83</v>
      </c>
      <c r="E90" s="6">
        <f>IF(C90&gt;0,(D90-C90)/C90,"-")</f>
        <v>-0.14432989690721648</v>
      </c>
    </row>
    <row r="91" spans="2:5" ht="29.25" thickBot="1" x14ac:dyDescent="0.25">
      <c r="B91" s="4" t="s">
        <v>52</v>
      </c>
      <c r="C91" s="5">
        <v>59</v>
      </c>
      <c r="D91" s="5">
        <v>62</v>
      </c>
      <c r="E91" s="6">
        <f t="shared" ref="E91:E93" si="7">IF(C91&gt;0,(D91-C91)/C91,"-")</f>
        <v>5.0847457627118647E-2</v>
      </c>
    </row>
    <row r="92" spans="2:5" ht="29.25" customHeight="1" thickBot="1" x14ac:dyDescent="0.25">
      <c r="B92" s="4" t="s">
        <v>53</v>
      </c>
      <c r="C92" s="5">
        <v>91</v>
      </c>
      <c r="D92" s="5">
        <v>88</v>
      </c>
      <c r="E92" s="6">
        <f t="shared" si="7"/>
        <v>-3.2967032967032968E-2</v>
      </c>
    </row>
    <row r="93" spans="2:5" ht="29.25" customHeight="1" thickBot="1" x14ac:dyDescent="0.25">
      <c r="B93" s="4" t="s">
        <v>54</v>
      </c>
      <c r="C93" s="6">
        <f>(C90+C91)/(C90+C91+C92)</f>
        <v>0.63157894736842102</v>
      </c>
      <c r="D93" s="6">
        <f>(D90+D91)/(D90+D91+D92)</f>
        <v>0.62231759656652363</v>
      </c>
      <c r="E93" s="6">
        <f t="shared" si="7"/>
        <v>-1.4663805436337524E-2</v>
      </c>
    </row>
    <row r="99" spans="2:5" ht="42.75" customHeight="1" thickBot="1" x14ac:dyDescent="0.25">
      <c r="C99" s="8" t="s">
        <v>103</v>
      </c>
      <c r="D99" s="8" t="s">
        <v>104</v>
      </c>
      <c r="E99" s="8" t="s">
        <v>99</v>
      </c>
    </row>
    <row r="100" spans="2:5" ht="20.100000000000001" customHeight="1" thickBot="1" x14ac:dyDescent="0.25">
      <c r="B100" s="4" t="s">
        <v>38</v>
      </c>
      <c r="C100" s="5">
        <v>247</v>
      </c>
      <c r="D100" s="5">
        <v>234</v>
      </c>
      <c r="E100" s="6">
        <f>IF(C100&gt;0,(D100-C100)/C100,"-")</f>
        <v>-5.2631578947368418E-2</v>
      </c>
    </row>
    <row r="101" spans="2:5" ht="20.100000000000001" customHeight="1" thickBot="1" x14ac:dyDescent="0.25">
      <c r="B101" s="4" t="s">
        <v>41</v>
      </c>
      <c r="C101" s="5">
        <v>120</v>
      </c>
      <c r="D101" s="5">
        <v>121</v>
      </c>
      <c r="E101" s="6">
        <f t="shared" ref="E101:E105" si="8">IF(C101&gt;0,(D101-C101)/C101,"-")</f>
        <v>8.3333333333333332E-3</v>
      </c>
    </row>
    <row r="102" spans="2:5" ht="20.100000000000001" customHeight="1" thickBot="1" x14ac:dyDescent="0.25">
      <c r="B102" s="4" t="s">
        <v>42</v>
      </c>
      <c r="C102" s="5">
        <v>36</v>
      </c>
      <c r="D102" s="5">
        <v>24</v>
      </c>
      <c r="E102" s="6">
        <f t="shared" si="8"/>
        <v>-0.33333333333333331</v>
      </c>
    </row>
    <row r="103" spans="2:5" ht="20.100000000000001" customHeight="1" thickBot="1" x14ac:dyDescent="0.25">
      <c r="B103" s="4" t="s">
        <v>98</v>
      </c>
      <c r="C103" s="6">
        <f>(C101+C102)/C100</f>
        <v>0.63157894736842102</v>
      </c>
      <c r="D103" s="6">
        <f>(D101+D102)/D100</f>
        <v>0.61965811965811968</v>
      </c>
      <c r="E103" s="6">
        <f t="shared" si="8"/>
        <v>-1.8874643874643791E-2</v>
      </c>
    </row>
    <row r="104" spans="2:5" ht="20.100000000000001" customHeight="1" thickBot="1" x14ac:dyDescent="0.25">
      <c r="B104" s="4" t="s">
        <v>39</v>
      </c>
      <c r="C104" s="6">
        <v>0.6091370558375635</v>
      </c>
      <c r="D104" s="6">
        <v>0.62371134020618557</v>
      </c>
      <c r="E104" s="6">
        <f t="shared" si="8"/>
        <v>2.3926116838487898E-2</v>
      </c>
    </row>
    <row r="105" spans="2:5" ht="20.100000000000001" customHeight="1" thickBot="1" x14ac:dyDescent="0.25">
      <c r="B105" s="4" t="s">
        <v>40</v>
      </c>
      <c r="C105" s="6">
        <v>0.72</v>
      </c>
      <c r="D105" s="6">
        <v>0.6</v>
      </c>
      <c r="E105" s="6">
        <f t="shared" si="8"/>
        <v>-0.16666666666666666</v>
      </c>
    </row>
    <row r="111" spans="2:5" ht="42.75" customHeight="1" thickBot="1" x14ac:dyDescent="0.25">
      <c r="C111" s="8" t="s">
        <v>103</v>
      </c>
      <c r="D111" s="8" t="s">
        <v>104</v>
      </c>
      <c r="E111" s="8" t="s">
        <v>99</v>
      </c>
    </row>
    <row r="112" spans="2:5" ht="15" thickBot="1" x14ac:dyDescent="0.25">
      <c r="B112" s="4" t="s">
        <v>55</v>
      </c>
      <c r="C112" s="5">
        <v>244</v>
      </c>
      <c r="D112" s="5">
        <v>278</v>
      </c>
      <c r="E112" s="6">
        <f>IF(C112&gt;0,(D112-C112)/C112,"-")</f>
        <v>0.13934426229508196</v>
      </c>
    </row>
    <row r="113" spans="2:14" ht="15" thickBot="1" x14ac:dyDescent="0.25">
      <c r="B113" s="4" t="s">
        <v>56</v>
      </c>
      <c r="C113" s="5">
        <v>133</v>
      </c>
      <c r="D113" s="5">
        <v>150</v>
      </c>
      <c r="E113" s="6">
        <f t="shared" ref="E113:E114" si="9">IF(C113&gt;0,(D113-C113)/C113,"-")</f>
        <v>0.12781954887218044</v>
      </c>
    </row>
    <row r="114" spans="2:14" ht="15" thickBot="1" x14ac:dyDescent="0.25">
      <c r="B114" s="4" t="s">
        <v>57</v>
      </c>
      <c r="C114" s="5">
        <v>111</v>
      </c>
      <c r="D114" s="5">
        <v>128</v>
      </c>
      <c r="E114" s="6">
        <f t="shared" si="9"/>
        <v>0.15315315315315314</v>
      </c>
    </row>
    <row r="116" spans="2:14" x14ac:dyDescent="0.2">
      <c r="B116" s="9"/>
      <c r="C116" s="9"/>
      <c r="D116" s="9"/>
      <c r="E116" s="9"/>
      <c r="F116" s="9"/>
      <c r="G116" s="9"/>
      <c r="H116" s="9"/>
      <c r="I116" s="9"/>
      <c r="J116" s="9"/>
    </row>
    <row r="126" spans="2:14" ht="26.25" customHeight="1" thickBot="1" x14ac:dyDescent="0.25">
      <c r="C126" s="27" t="s">
        <v>103</v>
      </c>
      <c r="D126" s="28"/>
      <c r="E126" s="28"/>
      <c r="F126" s="29"/>
      <c r="G126" s="27" t="s">
        <v>104</v>
      </c>
      <c r="H126" s="28"/>
      <c r="I126" s="28"/>
      <c r="J126" s="29"/>
      <c r="K126" s="30" t="s">
        <v>58</v>
      </c>
      <c r="L126" s="31"/>
      <c r="M126" s="31"/>
      <c r="N126" s="31"/>
    </row>
    <row r="127" spans="2:14" ht="29.25" customHeight="1" thickBot="1" x14ac:dyDescent="0.25">
      <c r="C127" s="11" t="s">
        <v>59</v>
      </c>
      <c r="D127" s="12" t="s">
        <v>60</v>
      </c>
      <c r="E127" s="12" t="s">
        <v>61</v>
      </c>
      <c r="F127" s="12" t="s">
        <v>62</v>
      </c>
      <c r="G127" s="11" t="s">
        <v>59</v>
      </c>
      <c r="H127" s="12" t="s">
        <v>60</v>
      </c>
      <c r="I127" s="12" t="s">
        <v>61</v>
      </c>
      <c r="J127" s="12" t="s">
        <v>62</v>
      </c>
      <c r="K127" s="11" t="s">
        <v>59</v>
      </c>
      <c r="L127" s="12" t="s">
        <v>60</v>
      </c>
      <c r="M127" s="12" t="s">
        <v>61</v>
      </c>
      <c r="N127" s="12" t="s">
        <v>62</v>
      </c>
    </row>
    <row r="128" spans="2:14" ht="15" thickBot="1" x14ac:dyDescent="0.25">
      <c r="B128" s="4" t="s">
        <v>63</v>
      </c>
      <c r="C128" s="10">
        <v>1</v>
      </c>
      <c r="D128" s="10">
        <v>1</v>
      </c>
      <c r="E128" s="10">
        <v>2</v>
      </c>
      <c r="F128" s="10">
        <v>4</v>
      </c>
      <c r="G128" s="10">
        <v>0</v>
      </c>
      <c r="H128" s="10">
        <v>2</v>
      </c>
      <c r="I128" s="10">
        <v>0</v>
      </c>
      <c r="J128" s="10">
        <v>2</v>
      </c>
      <c r="K128" s="6">
        <f>IF(C128=0,"-",(G128-C128)/C128)</f>
        <v>-1</v>
      </c>
      <c r="L128" s="6">
        <f t="shared" ref="L128:N133" si="10">IF(D128=0,"-",(H128-D128)/D128)</f>
        <v>1</v>
      </c>
      <c r="M128" s="6">
        <f t="shared" si="10"/>
        <v>-1</v>
      </c>
      <c r="N128" s="6">
        <f t="shared" si="10"/>
        <v>-0.5</v>
      </c>
    </row>
    <row r="129" spans="2:14" ht="15" thickBot="1" x14ac:dyDescent="0.25">
      <c r="B129" s="4" t="s">
        <v>64</v>
      </c>
      <c r="C129" s="10">
        <v>0</v>
      </c>
      <c r="D129" s="10">
        <v>0</v>
      </c>
      <c r="E129" s="10">
        <v>0</v>
      </c>
      <c r="F129" s="10">
        <v>0</v>
      </c>
      <c r="G129" s="10">
        <v>0</v>
      </c>
      <c r="H129" s="10">
        <v>0</v>
      </c>
      <c r="I129" s="10">
        <v>0</v>
      </c>
      <c r="J129" s="10">
        <v>0</v>
      </c>
      <c r="K129" s="6" t="str">
        <f t="shared" ref="K129:K133" si="11">IF(C129=0,"-",(G129-C129)/C129)</f>
        <v>-</v>
      </c>
      <c r="L129" s="6" t="str">
        <f t="shared" si="10"/>
        <v>-</v>
      </c>
      <c r="M129" s="6" t="str">
        <f t="shared" si="10"/>
        <v>-</v>
      </c>
      <c r="N129" s="6" t="str">
        <f t="shared" si="10"/>
        <v>-</v>
      </c>
    </row>
    <row r="130" spans="2:14" ht="15" thickBot="1" x14ac:dyDescent="0.25">
      <c r="B130" s="4" t="s">
        <v>65</v>
      </c>
      <c r="C130" s="10">
        <v>1</v>
      </c>
      <c r="D130" s="10">
        <v>0</v>
      </c>
      <c r="E130" s="10">
        <v>0</v>
      </c>
      <c r="F130" s="10">
        <v>1</v>
      </c>
      <c r="G130" s="10">
        <v>0</v>
      </c>
      <c r="H130" s="10">
        <v>0</v>
      </c>
      <c r="I130" s="10">
        <v>0</v>
      </c>
      <c r="J130" s="10">
        <v>0</v>
      </c>
      <c r="K130" s="6">
        <f t="shared" si="11"/>
        <v>-1</v>
      </c>
      <c r="L130" s="6" t="str">
        <f t="shared" si="10"/>
        <v>-</v>
      </c>
      <c r="M130" s="6" t="str">
        <f t="shared" si="10"/>
        <v>-</v>
      </c>
      <c r="N130" s="6">
        <f t="shared" si="10"/>
        <v>-1</v>
      </c>
    </row>
    <row r="131" spans="2:14" ht="15" thickBot="1" x14ac:dyDescent="0.25">
      <c r="B131" s="7" t="s">
        <v>66</v>
      </c>
      <c r="C131" s="10">
        <v>0</v>
      </c>
      <c r="D131" s="10">
        <v>0</v>
      </c>
      <c r="E131" s="10">
        <v>0</v>
      </c>
      <c r="F131" s="10">
        <v>0</v>
      </c>
      <c r="G131" s="10">
        <v>0</v>
      </c>
      <c r="H131" s="10">
        <v>0</v>
      </c>
      <c r="I131" s="10">
        <v>0</v>
      </c>
      <c r="J131" s="10">
        <v>0</v>
      </c>
      <c r="K131" s="6" t="str">
        <f t="shared" si="11"/>
        <v>-</v>
      </c>
      <c r="L131" s="6" t="str">
        <f t="shared" si="10"/>
        <v>-</v>
      </c>
      <c r="M131" s="6" t="str">
        <f t="shared" si="10"/>
        <v>-</v>
      </c>
      <c r="N131" s="6" t="str">
        <f t="shared" si="10"/>
        <v>-</v>
      </c>
    </row>
    <row r="132" spans="2:14" ht="15" thickBot="1" x14ac:dyDescent="0.25">
      <c r="B132" s="4" t="s">
        <v>67</v>
      </c>
      <c r="C132" s="10">
        <v>0</v>
      </c>
      <c r="D132" s="10">
        <v>0</v>
      </c>
      <c r="E132" s="10">
        <v>1</v>
      </c>
      <c r="F132" s="10">
        <v>1</v>
      </c>
      <c r="G132" s="10">
        <v>0</v>
      </c>
      <c r="H132" s="10">
        <v>0</v>
      </c>
      <c r="I132" s="10">
        <v>0</v>
      </c>
      <c r="J132" s="10">
        <v>0</v>
      </c>
      <c r="K132" s="6" t="str">
        <f t="shared" si="11"/>
        <v>-</v>
      </c>
      <c r="L132" s="6" t="str">
        <f t="shared" si="10"/>
        <v>-</v>
      </c>
      <c r="M132" s="6">
        <f t="shared" si="10"/>
        <v>-1</v>
      </c>
      <c r="N132" s="6">
        <f t="shared" si="10"/>
        <v>-1</v>
      </c>
    </row>
    <row r="133" spans="2:14" ht="15" thickBot="1" x14ac:dyDescent="0.25">
      <c r="B133" s="4" t="s">
        <v>68</v>
      </c>
      <c r="C133" s="10">
        <v>2</v>
      </c>
      <c r="D133" s="10">
        <v>1</v>
      </c>
      <c r="E133" s="10">
        <v>3</v>
      </c>
      <c r="F133" s="10">
        <v>6</v>
      </c>
      <c r="G133" s="10">
        <v>0</v>
      </c>
      <c r="H133" s="10">
        <v>2</v>
      </c>
      <c r="I133" s="10">
        <v>0</v>
      </c>
      <c r="J133" s="10">
        <v>2</v>
      </c>
      <c r="K133" s="6">
        <f t="shared" si="11"/>
        <v>-1</v>
      </c>
      <c r="L133" s="6">
        <f t="shared" si="10"/>
        <v>1</v>
      </c>
      <c r="M133" s="6">
        <f t="shared" si="10"/>
        <v>-1</v>
      </c>
      <c r="N133" s="6">
        <f t="shared" si="10"/>
        <v>-0.66666666666666663</v>
      </c>
    </row>
    <row r="134" spans="2:14" ht="15" thickBot="1" x14ac:dyDescent="0.25">
      <c r="B134" s="4" t="s">
        <v>36</v>
      </c>
      <c r="C134" s="6">
        <f>IF(C128=0,"-",C128/(C128+C129))</f>
        <v>1</v>
      </c>
      <c r="D134" s="6">
        <f>IF(D128=0,"-",D128/(D128+D129))</f>
        <v>1</v>
      </c>
      <c r="E134" s="6">
        <f t="shared" ref="E134:J134" si="12">IF(E128=0,"-",E128/(E128+E129))</f>
        <v>1</v>
      </c>
      <c r="F134" s="6">
        <f t="shared" si="12"/>
        <v>1</v>
      </c>
      <c r="G134" s="6" t="str">
        <f t="shared" si="12"/>
        <v>-</v>
      </c>
      <c r="H134" s="6">
        <f t="shared" si="12"/>
        <v>1</v>
      </c>
      <c r="I134" s="6" t="str">
        <f t="shared" si="12"/>
        <v>-</v>
      </c>
      <c r="J134" s="6">
        <f t="shared" si="12"/>
        <v>1</v>
      </c>
      <c r="K134" s="6" t="str">
        <f>IF(OR(C134="-",G134="-"),"-",(G134-C134)/C134)</f>
        <v>-</v>
      </c>
      <c r="L134" s="6">
        <f t="shared" ref="L134:N135" si="13">IF(OR(D134="-",H134="-"),"-",(H134-D134)/D134)</f>
        <v>0</v>
      </c>
      <c r="M134" s="6" t="str">
        <f t="shared" si="13"/>
        <v>-</v>
      </c>
      <c r="N134" s="6">
        <f t="shared" si="13"/>
        <v>0</v>
      </c>
    </row>
    <row r="135" spans="2:14" ht="15" thickBot="1" x14ac:dyDescent="0.25">
      <c r="B135" s="4" t="s">
        <v>37</v>
      </c>
      <c r="C135" s="6" t="str">
        <f>IF(C131=0,"-",C131/(C130+C131))</f>
        <v>-</v>
      </c>
      <c r="D135" s="6" t="str">
        <f t="shared" ref="D135:J135" si="14">IF(D131=0,"-",D131/(D130+D131))</f>
        <v>-</v>
      </c>
      <c r="E135" s="6" t="str">
        <f t="shared" si="14"/>
        <v>-</v>
      </c>
      <c r="F135" s="6" t="str">
        <f t="shared" si="14"/>
        <v>-</v>
      </c>
      <c r="G135" s="6" t="str">
        <f t="shared" si="14"/>
        <v>-</v>
      </c>
      <c r="H135" s="6" t="str">
        <f t="shared" si="14"/>
        <v>-</v>
      </c>
      <c r="I135" s="6" t="str">
        <f t="shared" si="14"/>
        <v>-</v>
      </c>
      <c r="J135" s="6" t="str">
        <f t="shared" si="14"/>
        <v>-</v>
      </c>
      <c r="K135" s="6" t="str">
        <f>IF(OR(C135="-",G135="-"),"-",(G135-C135)/C135)</f>
        <v>-</v>
      </c>
      <c r="L135" s="6" t="str">
        <f t="shared" si="13"/>
        <v>-</v>
      </c>
      <c r="M135" s="6" t="str">
        <f t="shared" si="13"/>
        <v>-</v>
      </c>
      <c r="N135" s="6" t="str">
        <f t="shared" si="13"/>
        <v>-</v>
      </c>
    </row>
    <row r="136" spans="2:14" x14ac:dyDescent="0.2">
      <c r="C136" s="13"/>
    </row>
    <row r="137" spans="2:14" x14ac:dyDescent="0.2">
      <c r="C137" s="13"/>
      <c r="M137" s="14"/>
    </row>
    <row r="138" spans="2:14" x14ac:dyDescent="0.2">
      <c r="C138" s="13"/>
    </row>
    <row r="141" spans="2:14" ht="29.25" customHeight="1" thickBot="1" x14ac:dyDescent="0.25">
      <c r="C141" s="27" t="s">
        <v>103</v>
      </c>
      <c r="D141" s="28"/>
      <c r="E141" s="28"/>
      <c r="F141" s="29"/>
      <c r="G141" s="27" t="s">
        <v>104</v>
      </c>
      <c r="H141" s="28"/>
      <c r="I141" s="28"/>
      <c r="J141" s="29"/>
      <c r="K141" s="30" t="s">
        <v>58</v>
      </c>
      <c r="L141" s="31"/>
      <c r="M141" s="31"/>
      <c r="N141" s="31"/>
    </row>
    <row r="142" spans="2:14" ht="57.75" customHeight="1" thickBot="1" x14ac:dyDescent="0.25">
      <c r="C142" s="12" t="s">
        <v>60</v>
      </c>
      <c r="D142" s="12" t="s">
        <v>70</v>
      </c>
      <c r="E142" s="12" t="s">
        <v>69</v>
      </c>
      <c r="F142" s="12" t="s">
        <v>62</v>
      </c>
      <c r="G142" s="12" t="s">
        <v>60</v>
      </c>
      <c r="H142" s="12" t="s">
        <v>70</v>
      </c>
      <c r="I142" s="12" t="s">
        <v>69</v>
      </c>
      <c r="J142" s="12" t="s">
        <v>62</v>
      </c>
      <c r="K142" s="12" t="s">
        <v>60</v>
      </c>
      <c r="L142" s="12" t="s">
        <v>70</v>
      </c>
      <c r="M142" s="12" t="s">
        <v>69</v>
      </c>
      <c r="N142" s="12" t="s">
        <v>62</v>
      </c>
    </row>
    <row r="143" spans="2:14" ht="15" thickBot="1" x14ac:dyDescent="0.25">
      <c r="B143" s="4" t="s">
        <v>71</v>
      </c>
      <c r="C143" s="10">
        <v>53</v>
      </c>
      <c r="D143" s="10">
        <v>0</v>
      </c>
      <c r="E143" s="10">
        <v>0</v>
      </c>
      <c r="F143" s="10">
        <v>53</v>
      </c>
      <c r="G143" s="10">
        <v>56</v>
      </c>
      <c r="H143" s="10">
        <v>0</v>
      </c>
      <c r="I143" s="10">
        <v>1</v>
      </c>
      <c r="J143" s="10">
        <v>57</v>
      </c>
      <c r="K143" s="6">
        <f>IF(C143=0,"-",(G143-C143)/C143)</f>
        <v>5.6603773584905662E-2</v>
      </c>
      <c r="L143" s="6" t="str">
        <f t="shared" ref="L143:N147" si="15">IF(D143=0,"-",(H143-D143)/D143)</f>
        <v>-</v>
      </c>
      <c r="M143" s="6" t="str">
        <f t="shared" si="15"/>
        <v>-</v>
      </c>
      <c r="N143" s="6">
        <f t="shared" si="15"/>
        <v>7.5471698113207544E-2</v>
      </c>
    </row>
    <row r="144" spans="2:14" ht="15" thickBot="1" x14ac:dyDescent="0.25">
      <c r="B144" s="4" t="s">
        <v>72</v>
      </c>
      <c r="C144" s="10">
        <v>1</v>
      </c>
      <c r="D144" s="10">
        <v>0</v>
      </c>
      <c r="E144" s="10">
        <v>0</v>
      </c>
      <c r="F144" s="10">
        <v>1</v>
      </c>
      <c r="G144" s="10">
        <v>0</v>
      </c>
      <c r="H144" s="10">
        <v>0</v>
      </c>
      <c r="I144" s="10">
        <v>0</v>
      </c>
      <c r="J144" s="10">
        <v>0</v>
      </c>
      <c r="K144" s="6">
        <f t="shared" ref="K144:K147" si="16">IF(C144=0,"-",(G144-C144)/C144)</f>
        <v>-1</v>
      </c>
      <c r="L144" s="6" t="str">
        <f t="shared" si="15"/>
        <v>-</v>
      </c>
      <c r="M144" s="6" t="str">
        <f t="shared" si="15"/>
        <v>-</v>
      </c>
      <c r="N144" s="6">
        <f t="shared" si="15"/>
        <v>-1</v>
      </c>
    </row>
    <row r="145" spans="2:14" ht="15" thickBot="1" x14ac:dyDescent="0.25">
      <c r="B145" s="4" t="s">
        <v>73</v>
      </c>
      <c r="C145" s="10">
        <v>23</v>
      </c>
      <c r="D145" s="10">
        <v>0</v>
      </c>
      <c r="E145" s="10">
        <v>5</v>
      </c>
      <c r="F145" s="10">
        <v>28</v>
      </c>
      <c r="G145" s="10">
        <v>5</v>
      </c>
      <c r="H145" s="10">
        <v>0</v>
      </c>
      <c r="I145" s="10">
        <v>29</v>
      </c>
      <c r="J145" s="10">
        <v>34</v>
      </c>
      <c r="K145" s="6">
        <f t="shared" si="16"/>
        <v>-0.78260869565217395</v>
      </c>
      <c r="L145" s="6" t="str">
        <f t="shared" si="15"/>
        <v>-</v>
      </c>
      <c r="M145" s="6">
        <f t="shared" si="15"/>
        <v>4.8</v>
      </c>
      <c r="N145" s="6">
        <f t="shared" si="15"/>
        <v>0.21428571428571427</v>
      </c>
    </row>
    <row r="146" spans="2:14" ht="15" thickBot="1" x14ac:dyDescent="0.25">
      <c r="B146" s="4" t="s">
        <v>74</v>
      </c>
      <c r="C146" s="10">
        <v>6</v>
      </c>
      <c r="D146" s="10">
        <v>0</v>
      </c>
      <c r="E146" s="10">
        <v>1</v>
      </c>
      <c r="F146" s="10">
        <v>7</v>
      </c>
      <c r="G146" s="10">
        <v>1</v>
      </c>
      <c r="H146" s="10">
        <v>0</v>
      </c>
      <c r="I146" s="10">
        <v>5</v>
      </c>
      <c r="J146" s="10">
        <v>6</v>
      </c>
      <c r="K146" s="6">
        <f t="shared" si="16"/>
        <v>-0.83333333333333337</v>
      </c>
      <c r="L146" s="6" t="str">
        <f t="shared" si="15"/>
        <v>-</v>
      </c>
      <c r="M146" s="6">
        <f t="shared" si="15"/>
        <v>4</v>
      </c>
      <c r="N146" s="6">
        <f t="shared" si="15"/>
        <v>-0.14285714285714285</v>
      </c>
    </row>
    <row r="147" spans="2:14" ht="15" thickBot="1" x14ac:dyDescent="0.25">
      <c r="B147" s="4" t="s">
        <v>75</v>
      </c>
      <c r="C147" s="10">
        <v>0</v>
      </c>
      <c r="D147" s="10">
        <v>0</v>
      </c>
      <c r="E147" s="10">
        <v>0</v>
      </c>
      <c r="F147" s="10">
        <v>0</v>
      </c>
      <c r="G147" s="10">
        <v>1</v>
      </c>
      <c r="H147" s="10">
        <v>0</v>
      </c>
      <c r="I147" s="10">
        <v>0</v>
      </c>
      <c r="J147" s="10">
        <v>1</v>
      </c>
      <c r="K147" s="6" t="str">
        <f t="shared" si="16"/>
        <v>-</v>
      </c>
      <c r="L147" s="6" t="str">
        <f t="shared" si="15"/>
        <v>-</v>
      </c>
      <c r="M147" s="6" t="str">
        <f t="shared" si="15"/>
        <v>-</v>
      </c>
      <c r="N147" s="6" t="str">
        <f t="shared" si="15"/>
        <v>-</v>
      </c>
    </row>
    <row r="148" spans="2:14" ht="15" thickBot="1" x14ac:dyDescent="0.25">
      <c r="B148" s="7" t="s">
        <v>68</v>
      </c>
      <c r="C148" s="10">
        <v>83</v>
      </c>
      <c r="D148" s="10">
        <v>0</v>
      </c>
      <c r="E148" s="10">
        <v>6</v>
      </c>
      <c r="F148" s="10">
        <v>89</v>
      </c>
      <c r="G148" s="10">
        <v>63</v>
      </c>
      <c r="H148" s="10">
        <v>0</v>
      </c>
      <c r="I148" s="10">
        <v>35</v>
      </c>
      <c r="J148" s="10">
        <v>98</v>
      </c>
      <c r="K148" s="6"/>
      <c r="L148" s="6"/>
      <c r="M148" s="6"/>
      <c r="N148" s="6"/>
    </row>
    <row r="149" spans="2:14" ht="29.25" thickBot="1" x14ac:dyDescent="0.25">
      <c r="B149" s="7" t="s">
        <v>76</v>
      </c>
      <c r="C149" s="6">
        <f t="shared" ref="C149:J150" si="17">IF(C143=0,"-",(C143/(C143+C145)))</f>
        <v>0.69736842105263153</v>
      </c>
      <c r="D149" s="6" t="str">
        <f t="shared" si="17"/>
        <v>-</v>
      </c>
      <c r="E149" s="6" t="str">
        <f t="shared" si="17"/>
        <v>-</v>
      </c>
      <c r="F149" s="6">
        <f t="shared" si="17"/>
        <v>0.65432098765432101</v>
      </c>
      <c r="G149" s="6">
        <f t="shared" si="17"/>
        <v>0.91803278688524592</v>
      </c>
      <c r="H149" s="6" t="str">
        <f t="shared" si="17"/>
        <v>-</v>
      </c>
      <c r="I149" s="6">
        <f t="shared" si="17"/>
        <v>3.3333333333333333E-2</v>
      </c>
      <c r="J149" s="6">
        <f t="shared" si="17"/>
        <v>0.62637362637362637</v>
      </c>
      <c r="K149" s="6">
        <f>IF(OR(C149="-",G149="-"),"-",(G149-C149)/C149)</f>
        <v>0.31642437364676784</v>
      </c>
      <c r="L149" s="6" t="str">
        <f t="shared" ref="L149:N150" si="18">IF(OR(D149="-",H149="-"),"-",(H149-D149)/D149)</f>
        <v>-</v>
      </c>
      <c r="M149" s="6" t="str">
        <f t="shared" si="18"/>
        <v>-</v>
      </c>
      <c r="N149" s="6">
        <f t="shared" si="18"/>
        <v>-4.2712004976155953E-2</v>
      </c>
    </row>
    <row r="150" spans="2:14" ht="29.25" thickBot="1" x14ac:dyDescent="0.25">
      <c r="B150" s="7" t="s">
        <v>77</v>
      </c>
      <c r="C150" s="6">
        <f t="shared" si="17"/>
        <v>0.14285714285714285</v>
      </c>
      <c r="D150" s="6" t="str">
        <f t="shared" si="17"/>
        <v>-</v>
      </c>
      <c r="E150" s="6" t="str">
        <f t="shared" si="17"/>
        <v>-</v>
      </c>
      <c r="F150" s="6">
        <f t="shared" si="17"/>
        <v>0.125</v>
      </c>
      <c r="G150" s="6" t="str">
        <f t="shared" si="17"/>
        <v>-</v>
      </c>
      <c r="H150" s="6" t="str">
        <f t="shared" si="17"/>
        <v>-</v>
      </c>
      <c r="I150" s="6" t="str">
        <f t="shared" si="17"/>
        <v>-</v>
      </c>
      <c r="J150" s="6" t="str">
        <f t="shared" si="17"/>
        <v>-</v>
      </c>
      <c r="K150" s="6" t="str">
        <f>IF(OR(C150="-",G150="-"),"-",(G150-C150)/C150)</f>
        <v>-</v>
      </c>
      <c r="L150" s="6" t="str">
        <f t="shared" si="18"/>
        <v>-</v>
      </c>
      <c r="M150" s="6" t="str">
        <f t="shared" si="18"/>
        <v>-</v>
      </c>
      <c r="N150" s="6" t="str">
        <f t="shared" si="18"/>
        <v>-</v>
      </c>
    </row>
    <row r="151" spans="2:14" ht="14.25" x14ac:dyDescent="0.2">
      <c r="B151" s="7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</row>
    <row r="154" spans="2:14" ht="14.25" x14ac:dyDescent="0.2">
      <c r="B154" s="7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</row>
    <row r="155" spans="2:14" ht="14.25" x14ac:dyDescent="0.2">
      <c r="B155" s="7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</row>
    <row r="156" spans="2:14" ht="29.25" customHeight="1" thickBot="1" x14ac:dyDescent="0.25">
      <c r="B156" s="7"/>
      <c r="C156" s="8" t="s">
        <v>103</v>
      </c>
      <c r="D156" s="8" t="s">
        <v>104</v>
      </c>
      <c r="E156" s="8" t="s">
        <v>99</v>
      </c>
    </row>
    <row r="157" spans="2:14" ht="15" thickBot="1" x14ac:dyDescent="0.25">
      <c r="B157" s="4" t="s">
        <v>94</v>
      </c>
      <c r="C157" s="19">
        <v>75</v>
      </c>
      <c r="D157" s="19">
        <v>59</v>
      </c>
      <c r="E157" s="18">
        <f>IF(C157=0,"-",(D157-C157)/C157)</f>
        <v>-0.21333333333333335</v>
      </c>
      <c r="F157" s="18"/>
      <c r="G157" s="18"/>
      <c r="H157" s="18"/>
      <c r="I157" s="18"/>
      <c r="J157" s="18"/>
      <c r="K157" s="18"/>
      <c r="L157" s="18"/>
      <c r="M157" s="18"/>
      <c r="N157" s="18"/>
    </row>
    <row r="158" spans="2:14" ht="15" thickBot="1" x14ac:dyDescent="0.25">
      <c r="B158" s="4" t="s">
        <v>95</v>
      </c>
      <c r="C158" s="19">
        <v>8</v>
      </c>
      <c r="D158" s="19">
        <v>3</v>
      </c>
      <c r="E158" s="18">
        <f t="shared" ref="E158:E159" si="19">IF(C158=0,"-",(D158-C158)/C158)</f>
        <v>-0.625</v>
      </c>
      <c r="F158" s="18"/>
      <c r="G158" s="18"/>
      <c r="H158" s="18"/>
      <c r="I158" s="18"/>
      <c r="J158" s="18"/>
      <c r="K158" s="18"/>
      <c r="L158" s="18"/>
      <c r="M158" s="18"/>
      <c r="N158" s="18"/>
    </row>
    <row r="159" spans="2:14" ht="15" thickBot="1" x14ac:dyDescent="0.25">
      <c r="B159" s="4" t="s">
        <v>96</v>
      </c>
      <c r="C159" s="19">
        <v>0</v>
      </c>
      <c r="D159" s="19">
        <v>1</v>
      </c>
      <c r="E159" s="18" t="str">
        <f t="shared" si="19"/>
        <v>-</v>
      </c>
      <c r="F159" s="18"/>
      <c r="G159" s="18"/>
      <c r="H159" s="18"/>
      <c r="I159" s="18"/>
      <c r="J159" s="18"/>
      <c r="K159" s="18"/>
      <c r="L159" s="18"/>
      <c r="M159" s="18"/>
      <c r="N159" s="18"/>
    </row>
    <row r="160" spans="2:14" ht="15" thickBot="1" x14ac:dyDescent="0.25">
      <c r="B160" s="4" t="s">
        <v>97</v>
      </c>
      <c r="C160" s="18">
        <f>IF(C157=0,"-",C157/(C157+C158+C159))</f>
        <v>0.90361445783132532</v>
      </c>
      <c r="D160" s="18">
        <f>IF(D157=0,"-",D157/(D157+D158+D159))</f>
        <v>0.93650793650793651</v>
      </c>
      <c r="E160" s="18">
        <f>IF(OR(C160="-",D160="-"),"-",(D160-C160)/C160)</f>
        <v>3.640211640211638E-2</v>
      </c>
      <c r="F160" s="18"/>
      <c r="G160" s="18"/>
      <c r="H160" s="18"/>
      <c r="I160" s="18"/>
      <c r="J160" s="18"/>
      <c r="K160" s="18"/>
      <c r="L160" s="18"/>
      <c r="M160" s="18"/>
      <c r="N160" s="18"/>
    </row>
    <row r="161" spans="2:14" ht="14.25" x14ac:dyDescent="0.2">
      <c r="B161" s="7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</row>
    <row r="162" spans="2:14" ht="14.25" x14ac:dyDescent="0.2">
      <c r="B162" s="7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</row>
    <row r="163" spans="2:14" ht="14.25" x14ac:dyDescent="0.2">
      <c r="B163" s="7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</row>
    <row r="165" spans="2:14" ht="42.75" customHeight="1" thickBot="1" x14ac:dyDescent="0.25">
      <c r="C165" s="8" t="s">
        <v>103</v>
      </c>
      <c r="D165" s="8" t="s">
        <v>104</v>
      </c>
      <c r="E165" s="8" t="s">
        <v>99</v>
      </c>
    </row>
    <row r="166" spans="2:14" ht="20.100000000000001" customHeight="1" thickBot="1" x14ac:dyDescent="0.25">
      <c r="B166" s="4" t="s">
        <v>38</v>
      </c>
      <c r="C166" s="5">
        <v>4</v>
      </c>
      <c r="D166" s="5">
        <v>2</v>
      </c>
      <c r="E166" s="6">
        <f>IF(C166=0,"-",(D166-C166)/C166)</f>
        <v>-0.5</v>
      </c>
    </row>
    <row r="167" spans="2:14" ht="20.100000000000001" customHeight="1" thickBot="1" x14ac:dyDescent="0.25">
      <c r="B167" s="4" t="s">
        <v>41</v>
      </c>
      <c r="C167" s="5">
        <v>2</v>
      </c>
      <c r="D167" s="5">
        <v>2</v>
      </c>
      <c r="E167" s="6">
        <f t="shared" ref="E167:E168" si="20">IF(C167=0,"-",(D167-C167)/C167)</f>
        <v>0</v>
      </c>
    </row>
    <row r="168" spans="2:14" ht="20.100000000000001" customHeight="1" thickBot="1" x14ac:dyDescent="0.25">
      <c r="B168" s="4" t="s">
        <v>42</v>
      </c>
      <c r="C168" s="5">
        <v>2</v>
      </c>
      <c r="D168" s="5">
        <v>0</v>
      </c>
      <c r="E168" s="6">
        <f t="shared" si="20"/>
        <v>-1</v>
      </c>
    </row>
    <row r="169" spans="2:14" ht="20.100000000000001" customHeight="1" thickBot="1" x14ac:dyDescent="0.25">
      <c r="B169" s="4" t="s">
        <v>98</v>
      </c>
      <c r="C169" s="6">
        <f>IF(C166=0,"-",(C167+C168)/C166)</f>
        <v>1</v>
      </c>
      <c r="D169" s="6">
        <f>IF(D166=0,"-",(D167+D168)/D166)</f>
        <v>1</v>
      </c>
      <c r="E169" s="6">
        <f t="shared" ref="E169:E171" si="21">IF(OR(C169="-",D169="-"),"-",(D169-C169)/C169)</f>
        <v>0</v>
      </c>
    </row>
    <row r="170" spans="2:14" ht="20.100000000000001" customHeight="1" thickBot="1" x14ac:dyDescent="0.25">
      <c r="B170" s="4" t="s">
        <v>39</v>
      </c>
      <c r="C170" s="6">
        <v>1</v>
      </c>
      <c r="D170" s="6">
        <v>1</v>
      </c>
      <c r="E170" s="6">
        <f t="shared" si="21"/>
        <v>0</v>
      </c>
    </row>
    <row r="171" spans="2:14" ht="20.100000000000001" customHeight="1" thickBot="1" x14ac:dyDescent="0.25">
      <c r="B171" s="4" t="s">
        <v>40</v>
      </c>
      <c r="C171" s="6">
        <v>1</v>
      </c>
      <c r="D171" s="6" t="s">
        <v>105</v>
      </c>
      <c r="E171" s="6" t="str">
        <f t="shared" si="21"/>
        <v>-</v>
      </c>
    </row>
    <row r="172" spans="2:14" ht="20.100000000000001" customHeight="1" x14ac:dyDescent="0.2">
      <c r="B172" s="7"/>
      <c r="C172" s="18"/>
      <c r="D172" s="18"/>
      <c r="E172" s="18"/>
    </row>
    <row r="177" spans="2:8" ht="42.75" customHeight="1" thickBot="1" x14ac:dyDescent="0.25">
      <c r="C177" s="8" t="s">
        <v>103</v>
      </c>
      <c r="D177" s="8" t="s">
        <v>104</v>
      </c>
      <c r="E177" s="8" t="s">
        <v>99</v>
      </c>
    </row>
    <row r="178" spans="2:8" ht="15" thickBot="1" x14ac:dyDescent="0.25">
      <c r="B178" s="15" t="s">
        <v>81</v>
      </c>
      <c r="C178" s="5">
        <v>9</v>
      </c>
      <c r="D178" s="5">
        <v>2</v>
      </c>
      <c r="E178" s="6">
        <f>IF(C178=0,"-",(D178-C178)/C178)</f>
        <v>-0.77777777777777779</v>
      </c>
      <c r="H178" s="13"/>
    </row>
    <row r="179" spans="2:8" ht="15" thickBot="1" x14ac:dyDescent="0.25">
      <c r="B179" s="4" t="s">
        <v>43</v>
      </c>
      <c r="C179" s="5">
        <v>8</v>
      </c>
      <c r="D179" s="5">
        <v>0</v>
      </c>
      <c r="E179" s="6">
        <f t="shared" ref="E179:E185" si="22">IF(C179=0,"-",(D179-C179)/C179)</f>
        <v>-1</v>
      </c>
      <c r="H179" s="13"/>
    </row>
    <row r="180" spans="2:8" ht="15" thickBot="1" x14ac:dyDescent="0.25">
      <c r="B180" s="4" t="s">
        <v>47</v>
      </c>
      <c r="C180" s="5">
        <v>1</v>
      </c>
      <c r="D180" s="5">
        <v>1</v>
      </c>
      <c r="E180" s="6">
        <f t="shared" si="22"/>
        <v>0</v>
      </c>
      <c r="H180" s="13"/>
    </row>
    <row r="181" spans="2:8" ht="15" thickBot="1" x14ac:dyDescent="0.25">
      <c r="B181" s="4" t="s">
        <v>78</v>
      </c>
      <c r="C181" s="5">
        <v>0</v>
      </c>
      <c r="D181" s="5">
        <v>1</v>
      </c>
      <c r="E181" s="6" t="str">
        <f t="shared" si="22"/>
        <v>-</v>
      </c>
      <c r="H181" s="13"/>
    </row>
    <row r="182" spans="2:8" ht="15" thickBot="1" x14ac:dyDescent="0.25">
      <c r="B182" s="15" t="s">
        <v>79</v>
      </c>
      <c r="C182" s="5">
        <v>79</v>
      </c>
      <c r="D182" s="5">
        <v>92</v>
      </c>
      <c r="E182" s="6">
        <f t="shared" si="22"/>
        <v>0.16455696202531644</v>
      </c>
      <c r="H182" s="13"/>
    </row>
    <row r="183" spans="2:8" ht="15" thickBot="1" x14ac:dyDescent="0.25">
      <c r="B183" s="4" t="s">
        <v>47</v>
      </c>
      <c r="C183" s="5">
        <v>75</v>
      </c>
      <c r="D183" s="5">
        <v>59</v>
      </c>
      <c r="E183" s="6">
        <f t="shared" si="22"/>
        <v>-0.21333333333333335</v>
      </c>
      <c r="H183" s="13"/>
    </row>
    <row r="184" spans="2:8" ht="15" thickBot="1" x14ac:dyDescent="0.25">
      <c r="B184" s="4" t="s">
        <v>70</v>
      </c>
      <c r="C184" s="5">
        <v>0</v>
      </c>
      <c r="D184" s="5">
        <v>0</v>
      </c>
      <c r="E184" s="6" t="str">
        <f t="shared" si="22"/>
        <v>-</v>
      </c>
      <c r="H184" s="13"/>
    </row>
    <row r="185" spans="2:8" ht="15" thickBot="1" x14ac:dyDescent="0.25">
      <c r="B185" s="4" t="s">
        <v>80</v>
      </c>
      <c r="C185" s="5">
        <v>4</v>
      </c>
      <c r="D185" s="5">
        <v>33</v>
      </c>
      <c r="E185" s="6">
        <f t="shared" si="22"/>
        <v>7.25</v>
      </c>
      <c r="H185" s="13"/>
    </row>
    <row r="196" spans="2:5" ht="42.75" customHeight="1" thickBot="1" x14ac:dyDescent="0.25">
      <c r="C196" s="8" t="s">
        <v>103</v>
      </c>
      <c r="D196" s="8" t="s">
        <v>104</v>
      </c>
      <c r="E196" s="8" t="s">
        <v>99</v>
      </c>
    </row>
    <row r="197" spans="2:5" ht="15" thickBot="1" x14ac:dyDescent="0.25">
      <c r="B197" s="4" t="s">
        <v>82</v>
      </c>
      <c r="C197" s="5">
        <v>1</v>
      </c>
      <c r="D197" s="5">
        <v>12</v>
      </c>
      <c r="E197" s="6">
        <f t="shared" ref="E197:E200" si="23">IF(C197=0,"-",(D197-C197)/C197)</f>
        <v>11</v>
      </c>
    </row>
    <row r="198" spans="2:5" ht="15" thickBot="1" x14ac:dyDescent="0.25">
      <c r="B198" s="4" t="s">
        <v>83</v>
      </c>
      <c r="C198" s="5">
        <v>0</v>
      </c>
      <c r="D198" s="5">
        <v>0</v>
      </c>
      <c r="E198" s="6" t="str">
        <f t="shared" si="23"/>
        <v>-</v>
      </c>
    </row>
    <row r="199" spans="2:5" ht="15" thickBot="1" x14ac:dyDescent="0.25">
      <c r="B199" s="4" t="s">
        <v>84</v>
      </c>
      <c r="C199" s="5">
        <v>1</v>
      </c>
      <c r="D199" s="5">
        <v>12</v>
      </c>
      <c r="E199" s="6">
        <f t="shared" si="23"/>
        <v>11</v>
      </c>
    </row>
    <row r="200" spans="2:5" ht="15" thickBot="1" x14ac:dyDescent="0.25">
      <c r="B200" s="4" t="s">
        <v>85</v>
      </c>
      <c r="C200" s="5">
        <v>0</v>
      </c>
      <c r="D200" s="5">
        <v>11</v>
      </c>
      <c r="E200" s="6" t="str">
        <f t="shared" si="23"/>
        <v>-</v>
      </c>
    </row>
    <row r="201" spans="2:5" ht="14.25" x14ac:dyDescent="0.2">
      <c r="B201" s="7"/>
      <c r="C201" s="19"/>
      <c r="D201" s="19"/>
      <c r="E201" s="18"/>
    </row>
    <row r="206" spans="2:5" ht="42.75" customHeight="1" thickBot="1" x14ac:dyDescent="0.25">
      <c r="C206" s="8" t="s">
        <v>103</v>
      </c>
      <c r="D206" s="8" t="s">
        <v>104</v>
      </c>
      <c r="E206" s="8" t="s">
        <v>99</v>
      </c>
    </row>
    <row r="207" spans="2:5" ht="20.100000000000001" customHeight="1" thickBot="1" x14ac:dyDescent="0.25">
      <c r="B207" s="16" t="s">
        <v>88</v>
      </c>
      <c r="C207" s="5"/>
      <c r="D207" s="5"/>
      <c r="E207" s="6" t="str">
        <f t="shared" ref="E207:E210" si="24">IF(C207=0,"-",(D207-C207)/C207)</f>
        <v>-</v>
      </c>
    </row>
    <row r="208" spans="2:5" ht="20.100000000000001" customHeight="1" thickBot="1" x14ac:dyDescent="0.25">
      <c r="B208" s="17" t="s">
        <v>89</v>
      </c>
      <c r="C208" s="5">
        <v>1</v>
      </c>
      <c r="D208" s="5">
        <v>12</v>
      </c>
      <c r="E208" s="6">
        <f t="shared" si="24"/>
        <v>11</v>
      </c>
    </row>
    <row r="209" spans="2:5" ht="20.100000000000001" customHeight="1" thickBot="1" x14ac:dyDescent="0.25">
      <c r="B209" s="17" t="s">
        <v>86</v>
      </c>
      <c r="C209" s="5">
        <v>1</v>
      </c>
      <c r="D209" s="5">
        <v>12</v>
      </c>
      <c r="E209" s="6">
        <f t="shared" si="24"/>
        <v>11</v>
      </c>
    </row>
    <row r="210" spans="2:5" ht="20.100000000000001" customHeight="1" thickBot="1" x14ac:dyDescent="0.25">
      <c r="B210" s="17" t="s">
        <v>87</v>
      </c>
      <c r="C210" s="5">
        <v>0</v>
      </c>
      <c r="D210" s="5">
        <v>0</v>
      </c>
      <c r="E210" s="6" t="str">
        <f t="shared" si="24"/>
        <v>-</v>
      </c>
    </row>
    <row r="211" spans="2:5" ht="20.100000000000001" customHeight="1" thickBot="1" x14ac:dyDescent="0.25">
      <c r="B211" s="17" t="s">
        <v>90</v>
      </c>
      <c r="C211" s="5"/>
      <c r="D211" s="5"/>
      <c r="E211" s="6"/>
    </row>
    <row r="212" spans="2:5" ht="20.100000000000001" customHeight="1" thickBot="1" x14ac:dyDescent="0.25">
      <c r="B212" s="17" t="s">
        <v>89</v>
      </c>
      <c r="C212" s="5">
        <v>0</v>
      </c>
      <c r="D212" s="5">
        <v>0</v>
      </c>
      <c r="E212" s="6" t="str">
        <f>IF(C212=0,"-",(D212-C212)/C212)</f>
        <v>-</v>
      </c>
    </row>
    <row r="213" spans="2:5" ht="15" thickBot="1" x14ac:dyDescent="0.25">
      <c r="B213" s="17" t="s">
        <v>86</v>
      </c>
      <c r="C213" s="5">
        <v>0</v>
      </c>
      <c r="D213" s="5">
        <v>0</v>
      </c>
      <c r="E213" s="6" t="str">
        <f t="shared" ref="E213:E214" si="25">IF(C213=0,"-",(D213-C213)/C213)</f>
        <v>-</v>
      </c>
    </row>
    <row r="214" spans="2:5" ht="15" thickBot="1" x14ac:dyDescent="0.25">
      <c r="B214" s="17" t="s">
        <v>87</v>
      </c>
      <c r="C214" s="5">
        <v>0</v>
      </c>
      <c r="D214" s="5">
        <v>0</v>
      </c>
      <c r="E214" s="6" t="str">
        <f t="shared" si="25"/>
        <v>-</v>
      </c>
    </row>
    <row r="215" spans="2:5" ht="14.25" x14ac:dyDescent="0.2">
      <c r="B215" s="21"/>
      <c r="C215" s="19"/>
      <c r="D215" s="19"/>
      <c r="E215" s="18"/>
    </row>
    <row r="220" spans="2:5" ht="42.75" customHeight="1" thickBot="1" x14ac:dyDescent="0.25">
      <c r="C220" s="8" t="s">
        <v>103</v>
      </c>
      <c r="D220" s="8" t="s">
        <v>104</v>
      </c>
      <c r="E220" s="8" t="s">
        <v>99</v>
      </c>
    </row>
    <row r="221" spans="2:5" ht="15" thickBot="1" x14ac:dyDescent="0.25">
      <c r="B221" s="16" t="s">
        <v>91</v>
      </c>
      <c r="C221" s="5">
        <v>10</v>
      </c>
      <c r="D221" s="5">
        <v>10</v>
      </c>
      <c r="E221" s="6">
        <f t="shared" ref="E221:E223" si="26">IF(C221=0,"-",(D221-C221)/C221)</f>
        <v>0</v>
      </c>
    </row>
    <row r="222" spans="2:5" ht="15" thickBot="1" x14ac:dyDescent="0.25">
      <c r="B222" s="16" t="s">
        <v>92</v>
      </c>
      <c r="C222" s="5">
        <v>2</v>
      </c>
      <c r="D222" s="5">
        <v>16</v>
      </c>
      <c r="E222" s="6">
        <f t="shared" si="26"/>
        <v>7</v>
      </c>
    </row>
    <row r="223" spans="2:5" ht="15" thickBot="1" x14ac:dyDescent="0.25">
      <c r="B223" s="16" t="s">
        <v>93</v>
      </c>
      <c r="C223" s="5">
        <v>17</v>
      </c>
      <c r="D223" s="5">
        <v>11</v>
      </c>
      <c r="E223" s="6">
        <f t="shared" si="26"/>
        <v>-0.35294117647058826</v>
      </c>
    </row>
    <row r="224" spans="2:5" ht="15" thickBot="1" x14ac:dyDescent="0.25">
      <c r="C224" s="5"/>
      <c r="D224" s="5"/>
      <c r="E224" s="6"/>
    </row>
    <row r="225" spans="3:5" ht="15" thickBot="1" x14ac:dyDescent="0.25">
      <c r="C225" s="5"/>
      <c r="D225" s="5"/>
      <c r="E225" s="6"/>
    </row>
    <row r="226" spans="3:5" ht="15" thickBot="1" x14ac:dyDescent="0.25">
      <c r="C226" s="5"/>
      <c r="D226" s="5"/>
      <c r="E226" s="6"/>
    </row>
    <row r="227" spans="3:5" ht="15" thickBot="1" x14ac:dyDescent="0.25">
      <c r="C227" s="5"/>
      <c r="D227" s="5"/>
      <c r="E227" s="6"/>
    </row>
    <row r="228" spans="3:5" ht="15" thickBot="1" x14ac:dyDescent="0.25">
      <c r="C228" s="5"/>
      <c r="D228" s="5"/>
      <c r="E228" s="6"/>
    </row>
  </sheetData>
  <mergeCells count="6">
    <mergeCell ref="C126:F126"/>
    <mergeCell ref="G126:J126"/>
    <mergeCell ref="K126:N126"/>
    <mergeCell ref="C141:F141"/>
    <mergeCell ref="G141:J141"/>
    <mergeCell ref="K141:N141"/>
  </mergeCells>
  <pageMargins left="0.70866141732283472" right="0.70866141732283472" top="0.74803149606299213" bottom="0.74803149606299213" header="0.31496062992125984" footer="0.31496062992125984"/>
  <pageSetup paperSize="9" scale="35" fitToWidth="2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228"/>
  <sheetViews>
    <sheetView workbookViewId="0"/>
  </sheetViews>
  <sheetFormatPr baseColWidth="10" defaultRowHeight="12.75" x14ac:dyDescent="0.2"/>
  <cols>
    <col min="2" max="2" width="56.875" bestFit="1" customWidth="1"/>
    <col min="3" max="4" width="12.5" customWidth="1"/>
    <col min="5" max="5" width="12.75" customWidth="1"/>
    <col min="6" max="6" width="8.75" bestFit="1" customWidth="1"/>
    <col min="7" max="7" width="11.625" customWidth="1"/>
    <col min="8" max="8" width="12.125" customWidth="1"/>
    <col min="9" max="9" width="12.75" customWidth="1"/>
    <col min="10" max="10" width="8.75" bestFit="1" customWidth="1"/>
    <col min="11" max="11" width="11.625" bestFit="1" customWidth="1"/>
    <col min="12" max="12" width="12" bestFit="1" customWidth="1"/>
    <col min="13" max="13" width="12.75" customWidth="1"/>
    <col min="14" max="14" width="9.625" bestFit="1" customWidth="1"/>
  </cols>
  <sheetData>
    <row r="1" spans="1:5" ht="15" thickBot="1" x14ac:dyDescent="0.25">
      <c r="A1" s="5"/>
      <c r="B1" s="5"/>
    </row>
    <row r="2" spans="1:5" ht="15" thickBot="1" x14ac:dyDescent="0.25">
      <c r="A2" s="5"/>
      <c r="B2" s="5"/>
    </row>
    <row r="3" spans="1:5" ht="15" thickBot="1" x14ac:dyDescent="0.25">
      <c r="A3" s="5"/>
      <c r="B3" s="5"/>
    </row>
    <row r="11" spans="1:5" ht="27" customHeight="1" x14ac:dyDescent="0.2">
      <c r="B11" s="20" t="str">
        <f>Portada!B9</f>
        <v>1º Trimestre 2023</v>
      </c>
    </row>
    <row r="13" spans="1:5" ht="42.75" customHeight="1" thickBot="1" x14ac:dyDescent="0.25">
      <c r="C13" s="8" t="s">
        <v>103</v>
      </c>
      <c r="D13" s="8" t="s">
        <v>104</v>
      </c>
      <c r="E13" s="8" t="s">
        <v>99</v>
      </c>
    </row>
    <row r="14" spans="1:5" ht="20.100000000000001" customHeight="1" thickBot="1" x14ac:dyDescent="0.25">
      <c r="B14" s="4" t="s">
        <v>22</v>
      </c>
      <c r="C14" s="5">
        <v>514</v>
      </c>
      <c r="D14" s="5">
        <v>625</v>
      </c>
      <c r="E14" s="6">
        <f>IF(C14&gt;0,(D14-C14)/C14)</f>
        <v>0.21595330739299612</v>
      </c>
    </row>
    <row r="15" spans="1:5" ht="20.100000000000001" customHeight="1" thickBot="1" x14ac:dyDescent="0.25">
      <c r="B15" s="4" t="s">
        <v>17</v>
      </c>
      <c r="C15" s="5">
        <v>454</v>
      </c>
      <c r="D15" s="5">
        <v>582</v>
      </c>
      <c r="E15" s="6">
        <f t="shared" ref="E15:E25" si="0">IF(C15&gt;0,(D15-C15)/C15)</f>
        <v>0.28193832599118945</v>
      </c>
    </row>
    <row r="16" spans="1:5" ht="20.100000000000001" customHeight="1" thickBot="1" x14ac:dyDescent="0.25">
      <c r="B16" s="4" t="s">
        <v>18</v>
      </c>
      <c r="C16" s="5">
        <v>323</v>
      </c>
      <c r="D16" s="5">
        <v>381</v>
      </c>
      <c r="E16" s="6">
        <f t="shared" si="0"/>
        <v>0.17956656346749225</v>
      </c>
    </row>
    <row r="17" spans="2:5" ht="20.100000000000001" customHeight="1" thickBot="1" x14ac:dyDescent="0.25">
      <c r="B17" s="4" t="s">
        <v>19</v>
      </c>
      <c r="C17" s="5">
        <v>131</v>
      </c>
      <c r="D17" s="5">
        <v>201</v>
      </c>
      <c r="E17" s="6">
        <f t="shared" si="0"/>
        <v>0.53435114503816794</v>
      </c>
    </row>
    <row r="18" spans="2:5" ht="20.100000000000001" customHeight="1" thickBot="1" x14ac:dyDescent="0.25">
      <c r="B18" s="4" t="s">
        <v>100</v>
      </c>
      <c r="C18" s="5">
        <v>0</v>
      </c>
      <c r="D18" s="5">
        <v>0</v>
      </c>
      <c r="E18" s="6" t="str">
        <f>IF(C18=0,"-",(D18-C18)/C18)</f>
        <v>-</v>
      </c>
    </row>
    <row r="19" spans="2:5" ht="20.100000000000001" customHeight="1" thickBot="1" x14ac:dyDescent="0.25">
      <c r="B19" s="4" t="s">
        <v>101</v>
      </c>
      <c r="C19" s="5">
        <v>3</v>
      </c>
      <c r="D19" s="5">
        <v>2</v>
      </c>
      <c r="E19" s="6">
        <f>IF(C19=0,"-",(D19-C19)/C19)</f>
        <v>-0.33333333333333331</v>
      </c>
    </row>
    <row r="20" spans="2:5" ht="20.100000000000001" customHeight="1" thickBot="1" x14ac:dyDescent="0.25">
      <c r="B20" s="4" t="s">
        <v>20</v>
      </c>
      <c r="C20" s="6">
        <f>C17/C15</f>
        <v>0.28854625550660795</v>
      </c>
      <c r="D20" s="6">
        <f>D17/D15</f>
        <v>0.34536082474226804</v>
      </c>
      <c r="E20" s="6">
        <f t="shared" si="0"/>
        <v>0.19689934681671509</v>
      </c>
    </row>
    <row r="21" spans="2:5" ht="30" customHeight="1" thickBot="1" x14ac:dyDescent="0.25">
      <c r="B21" s="4" t="s">
        <v>23</v>
      </c>
      <c r="C21" s="5">
        <v>35</v>
      </c>
      <c r="D21" s="5">
        <v>77</v>
      </c>
      <c r="E21" s="6">
        <f t="shared" si="0"/>
        <v>1.2</v>
      </c>
    </row>
    <row r="22" spans="2:5" ht="20.100000000000001" customHeight="1" thickBot="1" x14ac:dyDescent="0.25">
      <c r="B22" s="4" t="s">
        <v>24</v>
      </c>
      <c r="C22" s="5">
        <v>24</v>
      </c>
      <c r="D22" s="5">
        <v>54</v>
      </c>
      <c r="E22" s="6">
        <f t="shared" si="0"/>
        <v>1.25</v>
      </c>
    </row>
    <row r="23" spans="2:5" ht="20.100000000000001" customHeight="1" thickBot="1" x14ac:dyDescent="0.25">
      <c r="B23" s="4" t="s">
        <v>25</v>
      </c>
      <c r="C23" s="5">
        <v>11</v>
      </c>
      <c r="D23" s="5">
        <v>23</v>
      </c>
      <c r="E23" s="6">
        <f t="shared" si="0"/>
        <v>1.0909090909090908</v>
      </c>
    </row>
    <row r="24" spans="2:5" ht="20.100000000000001" customHeight="1" thickBot="1" x14ac:dyDescent="0.25">
      <c r="B24" s="4" t="s">
        <v>21</v>
      </c>
      <c r="C24" s="6">
        <f>C23/C21</f>
        <v>0.31428571428571428</v>
      </c>
      <c r="D24" s="6">
        <f t="shared" ref="D24" si="1">D23/D21</f>
        <v>0.29870129870129869</v>
      </c>
      <c r="E24" s="6">
        <f t="shared" si="0"/>
        <v>-4.9586776859504147E-2</v>
      </c>
    </row>
    <row r="25" spans="2:5" ht="20.100000000000001" customHeight="1" thickBot="1" x14ac:dyDescent="0.25">
      <c r="B25" s="7" t="s">
        <v>26</v>
      </c>
      <c r="C25" s="6">
        <v>0.15048859071081</v>
      </c>
      <c r="D25" s="6">
        <v>0.19185442798041899</v>
      </c>
      <c r="E25" s="6">
        <f t="shared" si="0"/>
        <v>0.27487689979834179</v>
      </c>
    </row>
    <row r="33" spans="2:5" ht="42.75" customHeight="1" thickBot="1" x14ac:dyDescent="0.25">
      <c r="C33" s="8" t="s">
        <v>103</v>
      </c>
      <c r="D33" s="8" t="s">
        <v>104</v>
      </c>
      <c r="E33" s="8" t="s">
        <v>99</v>
      </c>
    </row>
    <row r="34" spans="2:5" ht="20.100000000000001" customHeight="1" thickBot="1" x14ac:dyDescent="0.25">
      <c r="B34" s="4" t="s">
        <v>27</v>
      </c>
      <c r="C34" s="5">
        <v>105</v>
      </c>
      <c r="D34" s="5">
        <v>111</v>
      </c>
      <c r="E34" s="6">
        <f>IF(C34&gt;0,(D34-C34)/C34,"-")</f>
        <v>5.7142857142857141E-2</v>
      </c>
    </row>
    <row r="35" spans="2:5" ht="20.100000000000001" customHeight="1" thickBot="1" x14ac:dyDescent="0.25">
      <c r="B35" s="4" t="s">
        <v>29</v>
      </c>
      <c r="C35" s="5">
        <v>0</v>
      </c>
      <c r="D35" s="5">
        <v>0</v>
      </c>
      <c r="E35" s="6" t="str">
        <f t="shared" ref="E35:E37" si="2">IF(C35&gt;0,(D35-C35)/C35,"-")</f>
        <v>-</v>
      </c>
    </row>
    <row r="36" spans="2:5" ht="20.100000000000001" customHeight="1" thickBot="1" x14ac:dyDescent="0.25">
      <c r="B36" s="4" t="s">
        <v>28</v>
      </c>
      <c r="C36" s="5">
        <v>65</v>
      </c>
      <c r="D36" s="5">
        <v>72</v>
      </c>
      <c r="E36" s="6">
        <f t="shared" si="2"/>
        <v>0.1076923076923077</v>
      </c>
    </row>
    <row r="37" spans="2:5" ht="20.100000000000001" customHeight="1" thickBot="1" x14ac:dyDescent="0.25">
      <c r="B37" s="4" t="s">
        <v>30</v>
      </c>
      <c r="C37" s="5">
        <v>40</v>
      </c>
      <c r="D37" s="5">
        <v>39</v>
      </c>
      <c r="E37" s="6">
        <f t="shared" si="2"/>
        <v>-2.5000000000000001E-2</v>
      </c>
    </row>
    <row r="43" spans="2:5" ht="42.75" customHeight="1" thickBot="1" x14ac:dyDescent="0.25">
      <c r="C43" s="8" t="s">
        <v>103</v>
      </c>
      <c r="D43" s="8" t="s">
        <v>104</v>
      </c>
      <c r="E43" s="8" t="s">
        <v>99</v>
      </c>
    </row>
    <row r="44" spans="2:5" ht="20.100000000000001" customHeight="1" thickBot="1" x14ac:dyDescent="0.25">
      <c r="B44" s="4" t="s">
        <v>33</v>
      </c>
      <c r="C44" s="5">
        <v>63</v>
      </c>
      <c r="D44" s="5">
        <v>89</v>
      </c>
      <c r="E44" s="6">
        <f>IF(C44&gt;0,(D44-C44)/C44,"-")</f>
        <v>0.41269841269841268</v>
      </c>
    </row>
    <row r="45" spans="2:5" ht="20.100000000000001" customHeight="1" thickBot="1" x14ac:dyDescent="0.25">
      <c r="B45" s="4" t="s">
        <v>34</v>
      </c>
      <c r="C45" s="5">
        <v>4</v>
      </c>
      <c r="D45" s="5">
        <v>11</v>
      </c>
      <c r="E45" s="6">
        <f t="shared" ref="E45:E51" si="3">IF(C45&gt;0,(D45-C45)/C45,"-")</f>
        <v>1.75</v>
      </c>
    </row>
    <row r="46" spans="2:5" ht="20.100000000000001" customHeight="1" thickBot="1" x14ac:dyDescent="0.25">
      <c r="B46" s="4" t="s">
        <v>31</v>
      </c>
      <c r="C46" s="5">
        <v>27</v>
      </c>
      <c r="D46" s="5">
        <v>20</v>
      </c>
      <c r="E46" s="6">
        <f t="shared" si="3"/>
        <v>-0.25925925925925924</v>
      </c>
    </row>
    <row r="47" spans="2:5" ht="20.100000000000001" customHeight="1" thickBot="1" x14ac:dyDescent="0.25">
      <c r="B47" s="4" t="s">
        <v>32</v>
      </c>
      <c r="C47" s="5">
        <v>206</v>
      </c>
      <c r="D47" s="5">
        <v>231</v>
      </c>
      <c r="E47" s="6">
        <f t="shared" si="3"/>
        <v>0.12135922330097088</v>
      </c>
    </row>
    <row r="48" spans="2:5" ht="20.100000000000001" customHeight="1" thickBot="1" x14ac:dyDescent="0.25">
      <c r="B48" s="4" t="s">
        <v>35</v>
      </c>
      <c r="C48" s="5">
        <v>72</v>
      </c>
      <c r="D48" s="5">
        <v>80</v>
      </c>
      <c r="E48" s="6">
        <f t="shared" si="3"/>
        <v>0.1111111111111111</v>
      </c>
    </row>
    <row r="49" spans="2:5" ht="20.100000000000001" customHeight="1" thickBot="1" x14ac:dyDescent="0.25">
      <c r="B49" s="4" t="s">
        <v>67</v>
      </c>
      <c r="C49" s="5">
        <v>51</v>
      </c>
      <c r="D49" s="5">
        <v>67</v>
      </c>
      <c r="E49" s="6">
        <f t="shared" si="3"/>
        <v>0.31372549019607843</v>
      </c>
    </row>
    <row r="50" spans="2:5" ht="20.100000000000001" customHeight="1" collapsed="1" thickBot="1" x14ac:dyDescent="0.25">
      <c r="B50" s="4" t="s">
        <v>36</v>
      </c>
      <c r="C50" s="6">
        <f>C44/(C44+C45)</f>
        <v>0.94029850746268662</v>
      </c>
      <c r="D50" s="6">
        <f>D44/(D44+D45)</f>
        <v>0.89</v>
      </c>
      <c r="E50" s="6">
        <f t="shared" si="3"/>
        <v>-5.3492063492063528E-2</v>
      </c>
    </row>
    <row r="51" spans="2:5" ht="20.100000000000001" customHeight="1" thickBot="1" x14ac:dyDescent="0.25">
      <c r="B51" s="4" t="s">
        <v>37</v>
      </c>
      <c r="C51" s="6">
        <f>C47/(C46+C47)</f>
        <v>0.88412017167381973</v>
      </c>
      <c r="D51" s="6">
        <f t="shared" ref="D51" si="4">D47/(D46+D47)</f>
        <v>0.92031872509960155</v>
      </c>
      <c r="E51" s="6">
        <f t="shared" si="3"/>
        <v>4.094302402042313E-2</v>
      </c>
    </row>
    <row r="57" spans="2:5" ht="42.75" customHeight="1" thickBot="1" x14ac:dyDescent="0.25">
      <c r="C57" s="8" t="s">
        <v>103</v>
      </c>
      <c r="D57" s="8" t="s">
        <v>104</v>
      </c>
      <c r="E57" s="8" t="s">
        <v>99</v>
      </c>
    </row>
    <row r="58" spans="2:5" ht="20.100000000000001" customHeight="1" thickBot="1" x14ac:dyDescent="0.25">
      <c r="B58" s="4" t="s">
        <v>38</v>
      </c>
      <c r="C58" s="5">
        <v>67</v>
      </c>
      <c r="D58" s="5">
        <v>100</v>
      </c>
      <c r="E58" s="6">
        <f>IF(C58&gt;0,(D58-C58)/C58,"-")</f>
        <v>0.4925373134328358</v>
      </c>
    </row>
    <row r="59" spans="2:5" ht="20.100000000000001" customHeight="1" thickBot="1" x14ac:dyDescent="0.25">
      <c r="B59" s="4" t="s">
        <v>41</v>
      </c>
      <c r="C59" s="5">
        <v>40</v>
      </c>
      <c r="D59" s="5">
        <v>63</v>
      </c>
      <c r="E59" s="6">
        <f t="shared" ref="E59:E63" si="5">IF(C59&gt;0,(D59-C59)/C59,"-")</f>
        <v>0.57499999999999996</v>
      </c>
    </row>
    <row r="60" spans="2:5" ht="20.100000000000001" customHeight="1" thickBot="1" x14ac:dyDescent="0.25">
      <c r="B60" s="4" t="s">
        <v>42</v>
      </c>
      <c r="C60" s="5">
        <v>18</v>
      </c>
      <c r="D60" s="5">
        <v>26</v>
      </c>
      <c r="E60" s="6">
        <f t="shared" si="5"/>
        <v>0.44444444444444442</v>
      </c>
    </row>
    <row r="61" spans="2:5" ht="20.100000000000001" customHeight="1" collapsed="1" thickBot="1" x14ac:dyDescent="0.25">
      <c r="B61" s="4" t="s">
        <v>98</v>
      </c>
      <c r="C61" s="6">
        <f>(C59+C60)/C58</f>
        <v>0.86567164179104472</v>
      </c>
      <c r="D61" s="6">
        <f>(D59+D60)/D58</f>
        <v>0.89</v>
      </c>
      <c r="E61" s="6">
        <f t="shared" si="5"/>
        <v>2.8103448275862149E-2</v>
      </c>
    </row>
    <row r="62" spans="2:5" ht="20.100000000000001" customHeight="1" thickBot="1" x14ac:dyDescent="0.25">
      <c r="B62" s="4" t="s">
        <v>39</v>
      </c>
      <c r="C62" s="6">
        <v>0.81632653061224492</v>
      </c>
      <c r="D62" s="6">
        <v>0.875</v>
      </c>
      <c r="E62" s="6">
        <f t="shared" si="5"/>
        <v>7.1874999999999981E-2</v>
      </c>
    </row>
    <row r="63" spans="2:5" ht="20.100000000000001" customHeight="1" thickBot="1" x14ac:dyDescent="0.25">
      <c r="B63" s="4" t="s">
        <v>40</v>
      </c>
      <c r="C63" s="6">
        <v>1</v>
      </c>
      <c r="D63" s="6">
        <v>0.9285714285714286</v>
      </c>
      <c r="E63" s="6">
        <f t="shared" si="5"/>
        <v>-7.1428571428571397E-2</v>
      </c>
    </row>
    <row r="64" spans="2:5" ht="15" thickBot="1" x14ac:dyDescent="0.25">
      <c r="E64" s="6"/>
    </row>
    <row r="69" spans="2:5" ht="42.75" customHeight="1" thickBot="1" x14ac:dyDescent="0.25">
      <c r="C69" s="8" t="s">
        <v>103</v>
      </c>
      <c r="D69" s="8" t="s">
        <v>104</v>
      </c>
      <c r="E69" s="8" t="s">
        <v>99</v>
      </c>
    </row>
    <row r="70" spans="2:5" ht="20.100000000000001" customHeight="1" thickBot="1" x14ac:dyDescent="0.25">
      <c r="B70" s="4" t="s">
        <v>44</v>
      </c>
      <c r="C70" s="5">
        <v>582</v>
      </c>
      <c r="D70" s="5">
        <v>663</v>
      </c>
      <c r="E70" s="6">
        <f>IF(C70&gt;0,(D70-C70)/C70,"-")</f>
        <v>0.13917525773195877</v>
      </c>
    </row>
    <row r="71" spans="2:5" ht="20.100000000000001" customHeight="1" thickBot="1" x14ac:dyDescent="0.25">
      <c r="B71" s="4" t="s">
        <v>45</v>
      </c>
      <c r="C71" s="5">
        <v>159</v>
      </c>
      <c r="D71" s="5">
        <v>186</v>
      </c>
      <c r="E71" s="6">
        <f t="shared" ref="E71:E77" si="6">IF(C71&gt;0,(D71-C71)/C71,"-")</f>
        <v>0.16981132075471697</v>
      </c>
    </row>
    <row r="72" spans="2:5" ht="20.100000000000001" customHeight="1" thickBot="1" x14ac:dyDescent="0.25">
      <c r="B72" s="4" t="s">
        <v>43</v>
      </c>
      <c r="C72" s="5">
        <v>0</v>
      </c>
      <c r="D72" s="5">
        <v>0</v>
      </c>
      <c r="E72" s="6" t="str">
        <f t="shared" si="6"/>
        <v>-</v>
      </c>
    </row>
    <row r="73" spans="2:5" ht="20.100000000000001" customHeight="1" thickBot="1" x14ac:dyDescent="0.25">
      <c r="B73" s="4" t="s">
        <v>46</v>
      </c>
      <c r="C73" s="5">
        <v>300</v>
      </c>
      <c r="D73" s="5">
        <v>357</v>
      </c>
      <c r="E73" s="6">
        <f t="shared" si="6"/>
        <v>0.19</v>
      </c>
    </row>
    <row r="74" spans="2:5" ht="20.100000000000001" customHeight="1" thickBot="1" x14ac:dyDescent="0.25">
      <c r="B74" s="4" t="s">
        <v>47</v>
      </c>
      <c r="C74" s="5">
        <v>102</v>
      </c>
      <c r="D74" s="5">
        <v>89</v>
      </c>
      <c r="E74" s="6">
        <f t="shared" si="6"/>
        <v>-0.12745098039215685</v>
      </c>
    </row>
    <row r="75" spans="2:5" ht="20.100000000000001" customHeight="1" thickBot="1" x14ac:dyDescent="0.25">
      <c r="B75" s="4" t="s">
        <v>48</v>
      </c>
      <c r="C75" s="5">
        <v>20</v>
      </c>
      <c r="D75" s="5">
        <v>31</v>
      </c>
      <c r="E75" s="6">
        <f t="shared" si="6"/>
        <v>0.55000000000000004</v>
      </c>
    </row>
    <row r="76" spans="2:5" ht="20.100000000000001" customHeight="1" thickBot="1" x14ac:dyDescent="0.25">
      <c r="B76" s="4" t="s">
        <v>49</v>
      </c>
      <c r="C76" s="5">
        <v>0</v>
      </c>
      <c r="D76" s="5">
        <v>0</v>
      </c>
      <c r="E76" s="6" t="str">
        <f t="shared" si="6"/>
        <v>-</v>
      </c>
    </row>
    <row r="77" spans="2:5" ht="20.100000000000001" customHeight="1" thickBot="1" x14ac:dyDescent="0.25">
      <c r="B77" s="4" t="s">
        <v>50</v>
      </c>
      <c r="C77" s="5">
        <v>1</v>
      </c>
      <c r="D77" s="5">
        <v>0</v>
      </c>
      <c r="E77" s="6">
        <f t="shared" si="6"/>
        <v>-1</v>
      </c>
    </row>
    <row r="89" spans="2:5" ht="42.75" customHeight="1" thickBot="1" x14ac:dyDescent="0.25">
      <c r="C89" s="8" t="s">
        <v>103</v>
      </c>
      <c r="D89" s="8" t="s">
        <v>104</v>
      </c>
      <c r="E89" s="8" t="s">
        <v>99</v>
      </c>
    </row>
    <row r="90" spans="2:5" ht="29.25" thickBot="1" x14ac:dyDescent="0.25">
      <c r="B90" s="4" t="s">
        <v>51</v>
      </c>
      <c r="C90" s="5">
        <v>28</v>
      </c>
      <c r="D90" s="5">
        <v>22</v>
      </c>
      <c r="E90" s="6">
        <f>IF(C90&gt;0,(D90-C90)/C90,"-")</f>
        <v>-0.21428571428571427</v>
      </c>
    </row>
    <row r="91" spans="2:5" ht="29.25" thickBot="1" x14ac:dyDescent="0.25">
      <c r="B91" s="4" t="s">
        <v>52</v>
      </c>
      <c r="C91" s="5">
        <v>30</v>
      </c>
      <c r="D91" s="5">
        <v>20</v>
      </c>
      <c r="E91" s="6">
        <f t="shared" ref="E91:E93" si="7">IF(C91&gt;0,(D91-C91)/C91,"-")</f>
        <v>-0.33333333333333331</v>
      </c>
    </row>
    <row r="92" spans="2:5" ht="29.25" customHeight="1" thickBot="1" x14ac:dyDescent="0.25">
      <c r="B92" s="4" t="s">
        <v>53</v>
      </c>
      <c r="C92" s="5">
        <v>29</v>
      </c>
      <c r="D92" s="5">
        <v>20</v>
      </c>
      <c r="E92" s="6">
        <f t="shared" si="7"/>
        <v>-0.31034482758620691</v>
      </c>
    </row>
    <row r="93" spans="2:5" ht="29.25" customHeight="1" thickBot="1" x14ac:dyDescent="0.25">
      <c r="B93" s="4" t="s">
        <v>54</v>
      </c>
      <c r="C93" s="6">
        <f>(C90+C91)/(C90+C91+C92)</f>
        <v>0.66666666666666663</v>
      </c>
      <c r="D93" s="6">
        <f>(D90+D91)/(D90+D91+D92)</f>
        <v>0.67741935483870963</v>
      </c>
      <c r="E93" s="6">
        <f t="shared" si="7"/>
        <v>1.6129032258064502E-2</v>
      </c>
    </row>
    <row r="99" spans="2:5" ht="42.75" customHeight="1" thickBot="1" x14ac:dyDescent="0.25">
      <c r="C99" s="8" t="s">
        <v>103</v>
      </c>
      <c r="D99" s="8" t="s">
        <v>104</v>
      </c>
      <c r="E99" s="8" t="s">
        <v>99</v>
      </c>
    </row>
    <row r="100" spans="2:5" ht="20.100000000000001" customHeight="1" thickBot="1" x14ac:dyDescent="0.25">
      <c r="B100" s="4" t="s">
        <v>38</v>
      </c>
      <c r="C100" s="5">
        <v>87</v>
      </c>
      <c r="D100" s="5">
        <v>62</v>
      </c>
      <c r="E100" s="6">
        <f>IF(C100&gt;0,(D100-C100)/C100,"-")</f>
        <v>-0.28735632183908044</v>
      </c>
    </row>
    <row r="101" spans="2:5" ht="20.100000000000001" customHeight="1" thickBot="1" x14ac:dyDescent="0.25">
      <c r="B101" s="4" t="s">
        <v>41</v>
      </c>
      <c r="C101" s="5">
        <v>46</v>
      </c>
      <c r="D101" s="5">
        <v>29</v>
      </c>
      <c r="E101" s="6">
        <f t="shared" ref="E101:E105" si="8">IF(C101&gt;0,(D101-C101)/C101,"-")</f>
        <v>-0.36956521739130432</v>
      </c>
    </row>
    <row r="102" spans="2:5" ht="20.100000000000001" customHeight="1" thickBot="1" x14ac:dyDescent="0.25">
      <c r="B102" s="4" t="s">
        <v>42</v>
      </c>
      <c r="C102" s="5">
        <v>12</v>
      </c>
      <c r="D102" s="5">
        <v>13</v>
      </c>
      <c r="E102" s="6">
        <f t="shared" si="8"/>
        <v>8.3333333333333329E-2</v>
      </c>
    </row>
    <row r="103" spans="2:5" ht="20.100000000000001" customHeight="1" thickBot="1" x14ac:dyDescent="0.25">
      <c r="B103" s="4" t="s">
        <v>98</v>
      </c>
      <c r="C103" s="6">
        <f>(C101+C102)/C100</f>
        <v>0.66666666666666663</v>
      </c>
      <c r="D103" s="6">
        <f>(D101+D102)/D100</f>
        <v>0.67741935483870963</v>
      </c>
      <c r="E103" s="6">
        <f t="shared" si="8"/>
        <v>1.6129032258064502E-2</v>
      </c>
    </row>
    <row r="104" spans="2:5" ht="20.100000000000001" customHeight="1" thickBot="1" x14ac:dyDescent="0.25">
      <c r="B104" s="4" t="s">
        <v>39</v>
      </c>
      <c r="C104" s="6">
        <v>0.68656716417910446</v>
      </c>
      <c r="D104" s="6">
        <v>0.65909090909090906</v>
      </c>
      <c r="E104" s="6">
        <f t="shared" si="8"/>
        <v>-4.0019762845849821E-2</v>
      </c>
    </row>
    <row r="105" spans="2:5" ht="20.100000000000001" customHeight="1" thickBot="1" x14ac:dyDescent="0.25">
      <c r="B105" s="4" t="s">
        <v>40</v>
      </c>
      <c r="C105" s="6">
        <v>0.6</v>
      </c>
      <c r="D105" s="6">
        <v>0.72222222222222221</v>
      </c>
      <c r="E105" s="6">
        <f t="shared" si="8"/>
        <v>0.20370370370370372</v>
      </c>
    </row>
    <row r="111" spans="2:5" ht="42.75" customHeight="1" thickBot="1" x14ac:dyDescent="0.25">
      <c r="C111" s="8" t="s">
        <v>103</v>
      </c>
      <c r="D111" s="8" t="s">
        <v>104</v>
      </c>
      <c r="E111" s="8" t="s">
        <v>99</v>
      </c>
    </row>
    <row r="112" spans="2:5" ht="15" thickBot="1" x14ac:dyDescent="0.25">
      <c r="B112" s="4" t="s">
        <v>55</v>
      </c>
      <c r="C112" s="5">
        <v>86</v>
      </c>
      <c r="D112" s="5">
        <v>85</v>
      </c>
      <c r="E112" s="6">
        <f>IF(C112&gt;0,(D112-C112)/C112,"-")</f>
        <v>-1.1627906976744186E-2</v>
      </c>
    </row>
    <row r="113" spans="2:14" ht="15" thickBot="1" x14ac:dyDescent="0.25">
      <c r="B113" s="4" t="s">
        <v>56</v>
      </c>
      <c r="C113" s="5">
        <v>35</v>
      </c>
      <c r="D113" s="5">
        <v>41</v>
      </c>
      <c r="E113" s="6">
        <f t="shared" ref="E113:E114" si="9">IF(C113&gt;0,(D113-C113)/C113,"-")</f>
        <v>0.17142857142857143</v>
      </c>
    </row>
    <row r="114" spans="2:14" ht="15" thickBot="1" x14ac:dyDescent="0.25">
      <c r="B114" s="4" t="s">
        <v>57</v>
      </c>
      <c r="C114" s="5">
        <v>51</v>
      </c>
      <c r="D114" s="5">
        <v>44</v>
      </c>
      <c r="E114" s="6">
        <f t="shared" si="9"/>
        <v>-0.13725490196078433</v>
      </c>
    </row>
    <row r="116" spans="2:14" x14ac:dyDescent="0.2">
      <c r="B116" s="9"/>
      <c r="C116" s="9"/>
      <c r="D116" s="9"/>
      <c r="E116" s="9"/>
      <c r="F116" s="9"/>
      <c r="G116" s="9"/>
      <c r="H116" s="9"/>
      <c r="I116" s="9"/>
      <c r="J116" s="9"/>
    </row>
    <row r="126" spans="2:14" ht="26.25" customHeight="1" thickBot="1" x14ac:dyDescent="0.25">
      <c r="C126" s="27" t="s">
        <v>103</v>
      </c>
      <c r="D126" s="28"/>
      <c r="E126" s="28"/>
      <c r="F126" s="29"/>
      <c r="G126" s="27" t="s">
        <v>104</v>
      </c>
      <c r="H126" s="28"/>
      <c r="I126" s="28"/>
      <c r="J126" s="29"/>
      <c r="K126" s="30" t="s">
        <v>58</v>
      </c>
      <c r="L126" s="31"/>
      <c r="M126" s="31"/>
      <c r="N126" s="31"/>
    </row>
    <row r="127" spans="2:14" ht="29.25" customHeight="1" thickBot="1" x14ac:dyDescent="0.25">
      <c r="C127" s="11" t="s">
        <v>59</v>
      </c>
      <c r="D127" s="12" t="s">
        <v>60</v>
      </c>
      <c r="E127" s="12" t="s">
        <v>61</v>
      </c>
      <c r="F127" s="12" t="s">
        <v>62</v>
      </c>
      <c r="G127" s="11" t="s">
        <v>59</v>
      </c>
      <c r="H127" s="12" t="s">
        <v>60</v>
      </c>
      <c r="I127" s="12" t="s">
        <v>61</v>
      </c>
      <c r="J127" s="12" t="s">
        <v>62</v>
      </c>
      <c r="K127" s="11" t="s">
        <v>59</v>
      </c>
      <c r="L127" s="12" t="s">
        <v>60</v>
      </c>
      <c r="M127" s="12" t="s">
        <v>61</v>
      </c>
      <c r="N127" s="12" t="s">
        <v>62</v>
      </c>
    </row>
    <row r="128" spans="2:14" ht="15" thickBot="1" x14ac:dyDescent="0.25">
      <c r="B128" s="4" t="s">
        <v>63</v>
      </c>
      <c r="C128" s="10">
        <v>0</v>
      </c>
      <c r="D128" s="10">
        <v>0</v>
      </c>
      <c r="E128" s="10">
        <v>1</v>
      </c>
      <c r="F128" s="10">
        <v>1</v>
      </c>
      <c r="G128" s="10">
        <v>0</v>
      </c>
      <c r="H128" s="10">
        <v>0</v>
      </c>
      <c r="I128" s="10">
        <v>0</v>
      </c>
      <c r="J128" s="10">
        <v>0</v>
      </c>
      <c r="K128" s="6" t="str">
        <f>IF(C128=0,"-",(G128-C128)/C128)</f>
        <v>-</v>
      </c>
      <c r="L128" s="6" t="str">
        <f t="shared" ref="L128:N133" si="10">IF(D128=0,"-",(H128-D128)/D128)</f>
        <v>-</v>
      </c>
      <c r="M128" s="6">
        <f t="shared" si="10"/>
        <v>-1</v>
      </c>
      <c r="N128" s="6">
        <f t="shared" si="10"/>
        <v>-1</v>
      </c>
    </row>
    <row r="129" spans="2:14" ht="15" thickBot="1" x14ac:dyDescent="0.25">
      <c r="B129" s="4" t="s">
        <v>64</v>
      </c>
      <c r="C129" s="10">
        <v>0</v>
      </c>
      <c r="D129" s="10">
        <v>0</v>
      </c>
      <c r="E129" s="10">
        <v>0</v>
      </c>
      <c r="F129" s="10">
        <v>0</v>
      </c>
      <c r="G129" s="10">
        <v>0</v>
      </c>
      <c r="H129" s="10">
        <v>0</v>
      </c>
      <c r="I129" s="10">
        <v>0</v>
      </c>
      <c r="J129" s="10">
        <v>0</v>
      </c>
      <c r="K129" s="6" t="str">
        <f t="shared" ref="K129:K133" si="11">IF(C129=0,"-",(G129-C129)/C129)</f>
        <v>-</v>
      </c>
      <c r="L129" s="6" t="str">
        <f t="shared" si="10"/>
        <v>-</v>
      </c>
      <c r="M129" s="6" t="str">
        <f t="shared" si="10"/>
        <v>-</v>
      </c>
      <c r="N129" s="6" t="str">
        <f t="shared" si="10"/>
        <v>-</v>
      </c>
    </row>
    <row r="130" spans="2:14" ht="15" thickBot="1" x14ac:dyDescent="0.25">
      <c r="B130" s="4" t="s">
        <v>65</v>
      </c>
      <c r="C130" s="10">
        <v>0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6" t="str">
        <f t="shared" si="11"/>
        <v>-</v>
      </c>
      <c r="L130" s="6" t="str">
        <f t="shared" si="10"/>
        <v>-</v>
      </c>
      <c r="M130" s="6" t="str">
        <f t="shared" si="10"/>
        <v>-</v>
      </c>
      <c r="N130" s="6" t="str">
        <f t="shared" si="10"/>
        <v>-</v>
      </c>
    </row>
    <row r="131" spans="2:14" ht="15" thickBot="1" x14ac:dyDescent="0.25">
      <c r="B131" s="7" t="s">
        <v>66</v>
      </c>
      <c r="C131" s="10">
        <v>0</v>
      </c>
      <c r="D131" s="10">
        <v>0</v>
      </c>
      <c r="E131" s="10">
        <v>0</v>
      </c>
      <c r="F131" s="10">
        <v>0</v>
      </c>
      <c r="G131" s="10">
        <v>0</v>
      </c>
      <c r="H131" s="10">
        <v>0</v>
      </c>
      <c r="I131" s="10">
        <v>0</v>
      </c>
      <c r="J131" s="10">
        <v>0</v>
      </c>
      <c r="K131" s="6" t="str">
        <f t="shared" si="11"/>
        <v>-</v>
      </c>
      <c r="L131" s="6" t="str">
        <f t="shared" si="10"/>
        <v>-</v>
      </c>
      <c r="M131" s="6" t="str">
        <f t="shared" si="10"/>
        <v>-</v>
      </c>
      <c r="N131" s="6" t="str">
        <f t="shared" si="10"/>
        <v>-</v>
      </c>
    </row>
    <row r="132" spans="2:14" ht="15" thickBot="1" x14ac:dyDescent="0.25">
      <c r="B132" s="4" t="s">
        <v>67</v>
      </c>
      <c r="C132" s="10">
        <v>1</v>
      </c>
      <c r="D132" s="10">
        <v>0</v>
      </c>
      <c r="E132" s="10">
        <v>0</v>
      </c>
      <c r="F132" s="10">
        <v>1</v>
      </c>
      <c r="G132" s="10">
        <v>0</v>
      </c>
      <c r="H132" s="10">
        <v>0</v>
      </c>
      <c r="I132" s="10">
        <v>0</v>
      </c>
      <c r="J132" s="10">
        <v>0</v>
      </c>
      <c r="K132" s="6">
        <f t="shared" si="11"/>
        <v>-1</v>
      </c>
      <c r="L132" s="6" t="str">
        <f t="shared" si="10"/>
        <v>-</v>
      </c>
      <c r="M132" s="6" t="str">
        <f t="shared" si="10"/>
        <v>-</v>
      </c>
      <c r="N132" s="6">
        <f t="shared" si="10"/>
        <v>-1</v>
      </c>
    </row>
    <row r="133" spans="2:14" ht="15" thickBot="1" x14ac:dyDescent="0.25">
      <c r="B133" s="4" t="s">
        <v>68</v>
      </c>
      <c r="C133" s="10">
        <v>1</v>
      </c>
      <c r="D133" s="10">
        <v>0</v>
      </c>
      <c r="E133" s="10">
        <v>1</v>
      </c>
      <c r="F133" s="10">
        <v>2</v>
      </c>
      <c r="G133" s="10">
        <v>0</v>
      </c>
      <c r="H133" s="10">
        <v>0</v>
      </c>
      <c r="I133" s="10">
        <v>0</v>
      </c>
      <c r="J133" s="10">
        <v>0</v>
      </c>
      <c r="K133" s="6">
        <f t="shared" si="11"/>
        <v>-1</v>
      </c>
      <c r="L133" s="6" t="str">
        <f t="shared" si="10"/>
        <v>-</v>
      </c>
      <c r="M133" s="6">
        <f t="shared" si="10"/>
        <v>-1</v>
      </c>
      <c r="N133" s="6">
        <f t="shared" si="10"/>
        <v>-1</v>
      </c>
    </row>
    <row r="134" spans="2:14" ht="15" thickBot="1" x14ac:dyDescent="0.25">
      <c r="B134" s="4" t="s">
        <v>36</v>
      </c>
      <c r="C134" s="6" t="str">
        <f>IF(C128=0,"-",C128/(C128+C129))</f>
        <v>-</v>
      </c>
      <c r="D134" s="6" t="str">
        <f>IF(D128=0,"-",D128/(D128+D129))</f>
        <v>-</v>
      </c>
      <c r="E134" s="6">
        <f t="shared" ref="E134:J134" si="12">IF(E128=0,"-",E128/(E128+E129))</f>
        <v>1</v>
      </c>
      <c r="F134" s="6">
        <f t="shared" si="12"/>
        <v>1</v>
      </c>
      <c r="G134" s="6" t="str">
        <f t="shared" si="12"/>
        <v>-</v>
      </c>
      <c r="H134" s="6" t="str">
        <f t="shared" si="12"/>
        <v>-</v>
      </c>
      <c r="I134" s="6" t="str">
        <f t="shared" si="12"/>
        <v>-</v>
      </c>
      <c r="J134" s="6" t="str">
        <f t="shared" si="12"/>
        <v>-</v>
      </c>
      <c r="K134" s="6" t="str">
        <f>IF(OR(C134="-",G134="-"),"-",(G134-C134)/C134)</f>
        <v>-</v>
      </c>
      <c r="L134" s="6" t="str">
        <f t="shared" ref="L134:N135" si="13">IF(OR(D134="-",H134="-"),"-",(H134-D134)/D134)</f>
        <v>-</v>
      </c>
      <c r="M134" s="6" t="str">
        <f t="shared" si="13"/>
        <v>-</v>
      </c>
      <c r="N134" s="6" t="str">
        <f t="shared" si="13"/>
        <v>-</v>
      </c>
    </row>
    <row r="135" spans="2:14" ht="15" thickBot="1" x14ac:dyDescent="0.25">
      <c r="B135" s="4" t="s">
        <v>37</v>
      </c>
      <c r="C135" s="6" t="str">
        <f>IF(C131=0,"-",C131/(C130+C131))</f>
        <v>-</v>
      </c>
      <c r="D135" s="6" t="str">
        <f t="shared" ref="D135:J135" si="14">IF(D131=0,"-",D131/(D130+D131))</f>
        <v>-</v>
      </c>
      <c r="E135" s="6" t="str">
        <f t="shared" si="14"/>
        <v>-</v>
      </c>
      <c r="F135" s="6" t="str">
        <f t="shared" si="14"/>
        <v>-</v>
      </c>
      <c r="G135" s="6" t="str">
        <f t="shared" si="14"/>
        <v>-</v>
      </c>
      <c r="H135" s="6" t="str">
        <f t="shared" si="14"/>
        <v>-</v>
      </c>
      <c r="I135" s="6" t="str">
        <f t="shared" si="14"/>
        <v>-</v>
      </c>
      <c r="J135" s="6" t="str">
        <f t="shared" si="14"/>
        <v>-</v>
      </c>
      <c r="K135" s="6" t="str">
        <f>IF(OR(C135="-",G135="-"),"-",(G135-C135)/C135)</f>
        <v>-</v>
      </c>
      <c r="L135" s="6" t="str">
        <f t="shared" si="13"/>
        <v>-</v>
      </c>
      <c r="M135" s="6" t="str">
        <f t="shared" si="13"/>
        <v>-</v>
      </c>
      <c r="N135" s="6" t="str">
        <f t="shared" si="13"/>
        <v>-</v>
      </c>
    </row>
    <row r="136" spans="2:14" x14ac:dyDescent="0.2">
      <c r="C136" s="13"/>
    </row>
    <row r="137" spans="2:14" x14ac:dyDescent="0.2">
      <c r="C137" s="13"/>
      <c r="M137" s="14"/>
    </row>
    <row r="138" spans="2:14" x14ac:dyDescent="0.2">
      <c r="C138" s="13"/>
    </row>
    <row r="141" spans="2:14" ht="29.25" customHeight="1" thickBot="1" x14ac:dyDescent="0.25">
      <c r="C141" s="27" t="s">
        <v>103</v>
      </c>
      <c r="D141" s="28"/>
      <c r="E141" s="28"/>
      <c r="F141" s="29"/>
      <c r="G141" s="27" t="s">
        <v>104</v>
      </c>
      <c r="H141" s="28"/>
      <c r="I141" s="28"/>
      <c r="J141" s="29"/>
      <c r="K141" s="30" t="s">
        <v>58</v>
      </c>
      <c r="L141" s="31"/>
      <c r="M141" s="31"/>
      <c r="N141" s="31"/>
    </row>
    <row r="142" spans="2:14" ht="57.75" customHeight="1" thickBot="1" x14ac:dyDescent="0.25">
      <c r="C142" s="12" t="s">
        <v>60</v>
      </c>
      <c r="D142" s="12" t="s">
        <v>70</v>
      </c>
      <c r="E142" s="12" t="s">
        <v>69</v>
      </c>
      <c r="F142" s="12" t="s">
        <v>62</v>
      </c>
      <c r="G142" s="12" t="s">
        <v>60</v>
      </c>
      <c r="H142" s="12" t="s">
        <v>70</v>
      </c>
      <c r="I142" s="12" t="s">
        <v>69</v>
      </c>
      <c r="J142" s="12" t="s">
        <v>62</v>
      </c>
      <c r="K142" s="12" t="s">
        <v>60</v>
      </c>
      <c r="L142" s="12" t="s">
        <v>70</v>
      </c>
      <c r="M142" s="12" t="s">
        <v>69</v>
      </c>
      <c r="N142" s="12" t="s">
        <v>62</v>
      </c>
    </row>
    <row r="143" spans="2:14" ht="15" thickBot="1" x14ac:dyDescent="0.25">
      <c r="B143" s="4" t="s">
        <v>71</v>
      </c>
      <c r="C143" s="10">
        <v>1</v>
      </c>
      <c r="D143" s="10">
        <v>0</v>
      </c>
      <c r="E143" s="10">
        <v>0</v>
      </c>
      <c r="F143" s="10">
        <v>1</v>
      </c>
      <c r="G143" s="10">
        <v>3</v>
      </c>
      <c r="H143" s="10">
        <v>0</v>
      </c>
      <c r="I143" s="10">
        <v>0</v>
      </c>
      <c r="J143" s="10">
        <v>3</v>
      </c>
      <c r="K143" s="6">
        <f>IF(C143=0,"-",(G143-C143)/C143)</f>
        <v>2</v>
      </c>
      <c r="L143" s="6" t="str">
        <f t="shared" ref="L143:N147" si="15">IF(D143=0,"-",(H143-D143)/D143)</f>
        <v>-</v>
      </c>
      <c r="M143" s="6" t="str">
        <f t="shared" si="15"/>
        <v>-</v>
      </c>
      <c r="N143" s="6">
        <f t="shared" si="15"/>
        <v>2</v>
      </c>
    </row>
    <row r="144" spans="2:14" ht="15" thickBot="1" x14ac:dyDescent="0.25">
      <c r="B144" s="4" t="s">
        <v>72</v>
      </c>
      <c r="C144" s="10">
        <v>0</v>
      </c>
      <c r="D144" s="10">
        <v>0</v>
      </c>
      <c r="E144" s="10">
        <v>0</v>
      </c>
      <c r="F144" s="10">
        <v>0</v>
      </c>
      <c r="G144" s="10">
        <v>3</v>
      </c>
      <c r="H144" s="10">
        <v>0</v>
      </c>
      <c r="I144" s="10">
        <v>0</v>
      </c>
      <c r="J144" s="10">
        <v>3</v>
      </c>
      <c r="K144" s="6" t="str">
        <f t="shared" ref="K144:K147" si="16">IF(C144=0,"-",(G144-C144)/C144)</f>
        <v>-</v>
      </c>
      <c r="L144" s="6" t="str">
        <f t="shared" si="15"/>
        <v>-</v>
      </c>
      <c r="M144" s="6" t="str">
        <f t="shared" si="15"/>
        <v>-</v>
      </c>
      <c r="N144" s="6" t="str">
        <f t="shared" si="15"/>
        <v>-</v>
      </c>
    </row>
    <row r="145" spans="2:14" ht="15" thickBot="1" x14ac:dyDescent="0.25">
      <c r="B145" s="4" t="s">
        <v>73</v>
      </c>
      <c r="C145" s="10">
        <v>29</v>
      </c>
      <c r="D145" s="10">
        <v>0</v>
      </c>
      <c r="E145" s="10">
        <v>0</v>
      </c>
      <c r="F145" s="10">
        <v>29</v>
      </c>
      <c r="G145" s="10">
        <v>9</v>
      </c>
      <c r="H145" s="10">
        <v>0</v>
      </c>
      <c r="I145" s="10">
        <v>3</v>
      </c>
      <c r="J145" s="10">
        <v>12</v>
      </c>
      <c r="K145" s="6">
        <f t="shared" si="16"/>
        <v>-0.68965517241379315</v>
      </c>
      <c r="L145" s="6" t="str">
        <f t="shared" si="15"/>
        <v>-</v>
      </c>
      <c r="M145" s="6" t="str">
        <f t="shared" si="15"/>
        <v>-</v>
      </c>
      <c r="N145" s="6">
        <f t="shared" si="15"/>
        <v>-0.58620689655172409</v>
      </c>
    </row>
    <row r="146" spans="2:14" ht="15" thickBot="1" x14ac:dyDescent="0.25">
      <c r="B146" s="4" t="s">
        <v>74</v>
      </c>
      <c r="C146" s="10">
        <v>0</v>
      </c>
      <c r="D146" s="10">
        <v>0</v>
      </c>
      <c r="E146" s="10">
        <v>0</v>
      </c>
      <c r="F146" s="10">
        <v>0</v>
      </c>
      <c r="G146" s="10">
        <v>2</v>
      </c>
      <c r="H146" s="10">
        <v>0</v>
      </c>
      <c r="I146" s="10">
        <v>1</v>
      </c>
      <c r="J146" s="10">
        <v>3</v>
      </c>
      <c r="K146" s="6" t="str">
        <f t="shared" si="16"/>
        <v>-</v>
      </c>
      <c r="L146" s="6" t="str">
        <f t="shared" si="15"/>
        <v>-</v>
      </c>
      <c r="M146" s="6" t="str">
        <f t="shared" si="15"/>
        <v>-</v>
      </c>
      <c r="N146" s="6" t="str">
        <f t="shared" si="15"/>
        <v>-</v>
      </c>
    </row>
    <row r="147" spans="2:14" ht="15" thickBot="1" x14ac:dyDescent="0.25">
      <c r="B147" s="4" t="s">
        <v>75</v>
      </c>
      <c r="C147" s="10">
        <v>0</v>
      </c>
      <c r="D147" s="10">
        <v>0</v>
      </c>
      <c r="E147" s="10">
        <v>0</v>
      </c>
      <c r="F147" s="10">
        <v>0</v>
      </c>
      <c r="G147" s="10">
        <v>0</v>
      </c>
      <c r="H147" s="10">
        <v>0</v>
      </c>
      <c r="I147" s="10">
        <v>0</v>
      </c>
      <c r="J147" s="10">
        <v>0</v>
      </c>
      <c r="K147" s="6" t="str">
        <f t="shared" si="16"/>
        <v>-</v>
      </c>
      <c r="L147" s="6" t="str">
        <f t="shared" si="15"/>
        <v>-</v>
      </c>
      <c r="M147" s="6" t="str">
        <f t="shared" si="15"/>
        <v>-</v>
      </c>
      <c r="N147" s="6" t="str">
        <f t="shared" si="15"/>
        <v>-</v>
      </c>
    </row>
    <row r="148" spans="2:14" ht="15" thickBot="1" x14ac:dyDescent="0.25">
      <c r="B148" s="7" t="s">
        <v>68</v>
      </c>
      <c r="C148" s="10">
        <v>30</v>
      </c>
      <c r="D148" s="10">
        <v>0</v>
      </c>
      <c r="E148" s="10">
        <v>0</v>
      </c>
      <c r="F148" s="10">
        <v>30</v>
      </c>
      <c r="G148" s="10">
        <v>17</v>
      </c>
      <c r="H148" s="10">
        <v>0</v>
      </c>
      <c r="I148" s="10">
        <v>4</v>
      </c>
      <c r="J148" s="10">
        <v>21</v>
      </c>
      <c r="K148" s="6">
        <f t="shared" ref="K148" si="17">IF(C148=0,"-",(G148-C148)/C148)</f>
        <v>-0.43333333333333335</v>
      </c>
      <c r="L148" s="6" t="str">
        <f t="shared" ref="L148" si="18">IF(D148=0,"-",(H148-D148)/D148)</f>
        <v>-</v>
      </c>
      <c r="M148" s="6" t="str">
        <f t="shared" ref="M148" si="19">IF(E148=0,"-",(I148-E148)/E148)</f>
        <v>-</v>
      </c>
      <c r="N148" s="6">
        <f t="shared" ref="N148" si="20">IF(F148=0,"-",(J148-F148)/F148)</f>
        <v>-0.3</v>
      </c>
    </row>
    <row r="149" spans="2:14" ht="29.25" thickBot="1" x14ac:dyDescent="0.25">
      <c r="B149" s="7" t="s">
        <v>76</v>
      </c>
      <c r="C149" s="6">
        <f t="shared" ref="C149:J150" si="21">IF(C143=0,"-",(C143/(C143+C145)))</f>
        <v>3.3333333333333333E-2</v>
      </c>
      <c r="D149" s="6" t="str">
        <f t="shared" si="21"/>
        <v>-</v>
      </c>
      <c r="E149" s="6" t="str">
        <f t="shared" si="21"/>
        <v>-</v>
      </c>
      <c r="F149" s="6">
        <f t="shared" si="21"/>
        <v>3.3333333333333333E-2</v>
      </c>
      <c r="G149" s="6">
        <f t="shared" si="21"/>
        <v>0.25</v>
      </c>
      <c r="H149" s="6" t="str">
        <f t="shared" si="21"/>
        <v>-</v>
      </c>
      <c r="I149" s="6" t="str">
        <f t="shared" si="21"/>
        <v>-</v>
      </c>
      <c r="J149" s="6">
        <f t="shared" si="21"/>
        <v>0.2</v>
      </c>
      <c r="K149" s="6">
        <f>IF(OR(C149="-",G149="-"),"-",(G149-C149)/C149)</f>
        <v>6.5</v>
      </c>
      <c r="L149" s="6" t="str">
        <f t="shared" ref="L149:N150" si="22">IF(OR(D149="-",H149="-"),"-",(H149-D149)/D149)</f>
        <v>-</v>
      </c>
      <c r="M149" s="6" t="str">
        <f t="shared" si="22"/>
        <v>-</v>
      </c>
      <c r="N149" s="6">
        <f t="shared" si="22"/>
        <v>5.0000000000000009</v>
      </c>
    </row>
    <row r="150" spans="2:14" ht="29.25" thickBot="1" x14ac:dyDescent="0.25">
      <c r="B150" s="7" t="s">
        <v>77</v>
      </c>
      <c r="C150" s="6" t="str">
        <f t="shared" si="21"/>
        <v>-</v>
      </c>
      <c r="D150" s="6" t="str">
        <f t="shared" si="21"/>
        <v>-</v>
      </c>
      <c r="E150" s="6" t="str">
        <f t="shared" si="21"/>
        <v>-</v>
      </c>
      <c r="F150" s="6" t="str">
        <f t="shared" si="21"/>
        <v>-</v>
      </c>
      <c r="G150" s="6">
        <f t="shared" si="21"/>
        <v>0.6</v>
      </c>
      <c r="H150" s="6" t="str">
        <f t="shared" si="21"/>
        <v>-</v>
      </c>
      <c r="I150" s="6" t="str">
        <f t="shared" si="21"/>
        <v>-</v>
      </c>
      <c r="J150" s="6">
        <f t="shared" si="21"/>
        <v>0.5</v>
      </c>
      <c r="K150" s="6" t="str">
        <f>IF(OR(C150="-",G150="-"),"-",(G150-C150)/C150)</f>
        <v>-</v>
      </c>
      <c r="L150" s="6" t="str">
        <f t="shared" si="22"/>
        <v>-</v>
      </c>
      <c r="M150" s="6" t="str">
        <f t="shared" si="22"/>
        <v>-</v>
      </c>
      <c r="N150" s="6" t="str">
        <f t="shared" si="22"/>
        <v>-</v>
      </c>
    </row>
    <row r="151" spans="2:14" ht="14.25" x14ac:dyDescent="0.2">
      <c r="B151" s="7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</row>
    <row r="154" spans="2:14" ht="14.25" x14ac:dyDescent="0.2">
      <c r="B154" s="7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</row>
    <row r="155" spans="2:14" ht="14.25" x14ac:dyDescent="0.2">
      <c r="B155" s="7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</row>
    <row r="156" spans="2:14" ht="29.25" customHeight="1" thickBot="1" x14ac:dyDescent="0.25">
      <c r="B156" s="7"/>
      <c r="C156" s="8" t="s">
        <v>103</v>
      </c>
      <c r="D156" s="8" t="s">
        <v>104</v>
      </c>
      <c r="E156" s="8" t="s">
        <v>99</v>
      </c>
    </row>
    <row r="157" spans="2:14" ht="15" thickBot="1" x14ac:dyDescent="0.25">
      <c r="B157" s="4" t="s">
        <v>94</v>
      </c>
      <c r="C157" s="19">
        <v>29</v>
      </c>
      <c r="D157" s="19">
        <v>11</v>
      </c>
      <c r="E157" s="18">
        <f>IF(C157=0,"-",(D157-C157)/C157)</f>
        <v>-0.62068965517241381</v>
      </c>
      <c r="F157" s="18"/>
      <c r="G157" s="18"/>
      <c r="H157" s="18"/>
      <c r="I157" s="18"/>
      <c r="J157" s="18"/>
      <c r="K157" s="18"/>
      <c r="L157" s="18"/>
      <c r="M157" s="18"/>
      <c r="N157" s="18"/>
    </row>
    <row r="158" spans="2:14" ht="15" thickBot="1" x14ac:dyDescent="0.25">
      <c r="B158" s="4" t="s">
        <v>95</v>
      </c>
      <c r="C158" s="19">
        <v>1</v>
      </c>
      <c r="D158" s="19">
        <v>6</v>
      </c>
      <c r="E158" s="18">
        <f t="shared" ref="E158:E159" si="23">IF(C158=0,"-",(D158-C158)/C158)</f>
        <v>5</v>
      </c>
      <c r="F158" s="18"/>
      <c r="G158" s="18"/>
      <c r="H158" s="18"/>
      <c r="I158" s="18"/>
      <c r="J158" s="18"/>
      <c r="K158" s="18"/>
      <c r="L158" s="18"/>
      <c r="M158" s="18"/>
      <c r="N158" s="18"/>
    </row>
    <row r="159" spans="2:14" ht="15" thickBot="1" x14ac:dyDescent="0.25">
      <c r="B159" s="4" t="s">
        <v>96</v>
      </c>
      <c r="C159" s="19">
        <v>0</v>
      </c>
      <c r="D159" s="19">
        <v>0</v>
      </c>
      <c r="E159" s="18" t="str">
        <f t="shared" si="23"/>
        <v>-</v>
      </c>
      <c r="F159" s="18"/>
      <c r="G159" s="18"/>
      <c r="H159" s="18"/>
      <c r="I159" s="18"/>
      <c r="J159" s="18"/>
      <c r="K159" s="18"/>
      <c r="L159" s="18"/>
      <c r="M159" s="18"/>
      <c r="N159" s="18"/>
    </row>
    <row r="160" spans="2:14" ht="15" thickBot="1" x14ac:dyDescent="0.25">
      <c r="B160" s="4" t="s">
        <v>97</v>
      </c>
      <c r="C160" s="18">
        <f>IF(C157=0,"-",C157/(C157+C158+C159))</f>
        <v>0.96666666666666667</v>
      </c>
      <c r="D160" s="18">
        <f>IF(D157=0,"-",D157/(D157+D158+D159))</f>
        <v>0.6470588235294118</v>
      </c>
      <c r="E160" s="18">
        <f>IF(OR(C160="-",D160="-"),"-",(D160-C160)/C160)</f>
        <v>-0.33062880324543609</v>
      </c>
      <c r="F160" s="18"/>
      <c r="G160" s="18"/>
      <c r="H160" s="18"/>
      <c r="I160" s="18"/>
      <c r="J160" s="18"/>
      <c r="K160" s="18"/>
      <c r="L160" s="18"/>
      <c r="M160" s="18"/>
      <c r="N160" s="18"/>
    </row>
    <row r="161" spans="2:14" ht="14.25" x14ac:dyDescent="0.2">
      <c r="B161" s="7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</row>
    <row r="162" spans="2:14" ht="14.25" x14ac:dyDescent="0.2">
      <c r="B162" s="7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</row>
    <row r="163" spans="2:14" ht="14.25" x14ac:dyDescent="0.2">
      <c r="B163" s="7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</row>
    <row r="165" spans="2:14" ht="42.75" customHeight="1" thickBot="1" x14ac:dyDescent="0.25">
      <c r="C165" s="8" t="s">
        <v>103</v>
      </c>
      <c r="D165" s="8" t="s">
        <v>104</v>
      </c>
      <c r="E165" s="8" t="s">
        <v>99</v>
      </c>
    </row>
    <row r="166" spans="2:14" ht="20.100000000000001" customHeight="1" thickBot="1" x14ac:dyDescent="0.25">
      <c r="B166" s="4" t="s">
        <v>38</v>
      </c>
      <c r="C166" s="5">
        <v>1</v>
      </c>
      <c r="D166" s="5">
        <v>0</v>
      </c>
      <c r="E166" s="6">
        <f>IF(C166=0,"-",(D166-C166)/C166)</f>
        <v>-1</v>
      </c>
    </row>
    <row r="167" spans="2:14" ht="20.100000000000001" customHeight="1" thickBot="1" x14ac:dyDescent="0.25">
      <c r="B167" s="4" t="s">
        <v>41</v>
      </c>
      <c r="C167" s="5">
        <v>1</v>
      </c>
      <c r="D167" s="5">
        <v>0</v>
      </c>
      <c r="E167" s="6">
        <f t="shared" ref="E167:E168" si="24">IF(C167=0,"-",(D167-C167)/C167)</f>
        <v>-1</v>
      </c>
    </row>
    <row r="168" spans="2:14" ht="20.100000000000001" customHeight="1" thickBot="1" x14ac:dyDescent="0.25">
      <c r="B168" s="4" t="s">
        <v>42</v>
      </c>
      <c r="C168" s="5">
        <v>0</v>
      </c>
      <c r="D168" s="5">
        <v>0</v>
      </c>
      <c r="E168" s="6" t="str">
        <f t="shared" si="24"/>
        <v>-</v>
      </c>
    </row>
    <row r="169" spans="2:14" ht="20.100000000000001" customHeight="1" thickBot="1" x14ac:dyDescent="0.25">
      <c r="B169" s="4" t="s">
        <v>98</v>
      </c>
      <c r="C169" s="6">
        <f>IF(C166=0,"-",(C167+C168)/C166)</f>
        <v>1</v>
      </c>
      <c r="D169" s="6" t="str">
        <f>IF(D166=0,"-",(D167+D168)/D166)</f>
        <v>-</v>
      </c>
      <c r="E169" s="6" t="str">
        <f t="shared" ref="E169:E171" si="25">IF(OR(C169="-",D169="-"),"-",(D169-C169)/C169)</f>
        <v>-</v>
      </c>
    </row>
    <row r="170" spans="2:14" ht="20.100000000000001" customHeight="1" thickBot="1" x14ac:dyDescent="0.25">
      <c r="B170" s="4" t="s">
        <v>39</v>
      </c>
      <c r="C170" s="6">
        <v>1</v>
      </c>
      <c r="D170" s="6" t="s">
        <v>105</v>
      </c>
      <c r="E170" s="6" t="str">
        <f t="shared" si="25"/>
        <v>-</v>
      </c>
    </row>
    <row r="171" spans="2:14" ht="20.100000000000001" customHeight="1" thickBot="1" x14ac:dyDescent="0.25">
      <c r="B171" s="4" t="s">
        <v>40</v>
      </c>
      <c r="C171" s="6" t="s">
        <v>105</v>
      </c>
      <c r="D171" s="6" t="s">
        <v>105</v>
      </c>
      <c r="E171" s="6" t="str">
        <f t="shared" si="25"/>
        <v>-</v>
      </c>
    </row>
    <row r="172" spans="2:14" ht="20.100000000000001" customHeight="1" x14ac:dyDescent="0.2">
      <c r="B172" s="7"/>
      <c r="C172" s="18"/>
      <c r="D172" s="18"/>
      <c r="E172" s="18"/>
    </row>
    <row r="177" spans="2:8" ht="42.75" customHeight="1" thickBot="1" x14ac:dyDescent="0.25">
      <c r="C177" s="8" t="s">
        <v>103</v>
      </c>
      <c r="D177" s="8" t="s">
        <v>104</v>
      </c>
      <c r="E177" s="8" t="s">
        <v>99</v>
      </c>
    </row>
    <row r="178" spans="2:8" ht="15" thickBot="1" x14ac:dyDescent="0.25">
      <c r="B178" s="15" t="s">
        <v>81</v>
      </c>
      <c r="C178" s="5">
        <v>2</v>
      </c>
      <c r="D178" s="5">
        <v>0</v>
      </c>
      <c r="E178" s="6">
        <f>IF(C178=0,"-",(D178-C178)/C178)</f>
        <v>-1</v>
      </c>
      <c r="H178" s="13"/>
    </row>
    <row r="179" spans="2:8" ht="15" thickBot="1" x14ac:dyDescent="0.25">
      <c r="B179" s="4" t="s">
        <v>43</v>
      </c>
      <c r="C179" s="5">
        <v>1</v>
      </c>
      <c r="D179" s="5">
        <v>0</v>
      </c>
      <c r="E179" s="6">
        <f t="shared" ref="E179:E185" si="26">IF(C179=0,"-",(D179-C179)/C179)</f>
        <v>-1</v>
      </c>
      <c r="H179" s="13"/>
    </row>
    <row r="180" spans="2:8" ht="15" thickBot="1" x14ac:dyDescent="0.25">
      <c r="B180" s="4" t="s">
        <v>47</v>
      </c>
      <c r="C180" s="5">
        <v>0</v>
      </c>
      <c r="D180" s="5">
        <v>0</v>
      </c>
      <c r="E180" s="6" t="str">
        <f t="shared" si="26"/>
        <v>-</v>
      </c>
      <c r="H180" s="13"/>
    </row>
    <row r="181" spans="2:8" ht="15" thickBot="1" x14ac:dyDescent="0.25">
      <c r="B181" s="4" t="s">
        <v>78</v>
      </c>
      <c r="C181" s="5">
        <v>1</v>
      </c>
      <c r="D181" s="5">
        <v>0</v>
      </c>
      <c r="E181" s="6">
        <f t="shared" si="26"/>
        <v>-1</v>
      </c>
      <c r="H181" s="13"/>
    </row>
    <row r="182" spans="2:8" ht="15" thickBot="1" x14ac:dyDescent="0.25">
      <c r="B182" s="15" t="s">
        <v>79</v>
      </c>
      <c r="C182" s="5">
        <v>48</v>
      </c>
      <c r="D182" s="5">
        <v>32</v>
      </c>
      <c r="E182" s="6">
        <f t="shared" si="26"/>
        <v>-0.33333333333333331</v>
      </c>
      <c r="H182" s="13"/>
    </row>
    <row r="183" spans="2:8" ht="15" thickBot="1" x14ac:dyDescent="0.25">
      <c r="B183" s="4" t="s">
        <v>47</v>
      </c>
      <c r="C183" s="5">
        <v>48</v>
      </c>
      <c r="D183" s="5">
        <v>30</v>
      </c>
      <c r="E183" s="6">
        <f t="shared" si="26"/>
        <v>-0.375</v>
      </c>
      <c r="H183" s="13"/>
    </row>
    <row r="184" spans="2:8" ht="15" thickBot="1" x14ac:dyDescent="0.25">
      <c r="B184" s="4" t="s">
        <v>70</v>
      </c>
      <c r="C184" s="5">
        <v>0</v>
      </c>
      <c r="D184" s="5">
        <v>0</v>
      </c>
      <c r="E184" s="6" t="str">
        <f t="shared" si="26"/>
        <v>-</v>
      </c>
      <c r="H184" s="13"/>
    </row>
    <row r="185" spans="2:8" ht="15" thickBot="1" x14ac:dyDescent="0.25">
      <c r="B185" s="4" t="s">
        <v>80</v>
      </c>
      <c r="C185" s="5">
        <v>0</v>
      </c>
      <c r="D185" s="5">
        <v>2</v>
      </c>
      <c r="E185" s="6" t="str">
        <f t="shared" si="26"/>
        <v>-</v>
      </c>
      <c r="H185" s="13"/>
    </row>
    <row r="196" spans="2:5" ht="42.75" customHeight="1" thickBot="1" x14ac:dyDescent="0.25">
      <c r="C196" s="8" t="s">
        <v>103</v>
      </c>
      <c r="D196" s="8" t="s">
        <v>104</v>
      </c>
      <c r="E196" s="8" t="s">
        <v>99</v>
      </c>
    </row>
    <row r="197" spans="2:5" ht="15" thickBot="1" x14ac:dyDescent="0.25">
      <c r="B197" s="4" t="s">
        <v>82</v>
      </c>
      <c r="C197" s="5">
        <v>3</v>
      </c>
      <c r="D197" s="5">
        <v>1</v>
      </c>
      <c r="E197" s="6">
        <f t="shared" ref="E197:E200" si="27">IF(C197=0,"-",(D197-C197)/C197)</f>
        <v>-0.66666666666666663</v>
      </c>
    </row>
    <row r="198" spans="2:5" ht="15" thickBot="1" x14ac:dyDescent="0.25">
      <c r="B198" s="4" t="s">
        <v>83</v>
      </c>
      <c r="C198" s="5">
        <v>0</v>
      </c>
      <c r="D198" s="5">
        <v>1</v>
      </c>
      <c r="E198" s="6" t="str">
        <f t="shared" si="27"/>
        <v>-</v>
      </c>
    </row>
    <row r="199" spans="2:5" ht="15" thickBot="1" x14ac:dyDescent="0.25">
      <c r="B199" s="4" t="s">
        <v>84</v>
      </c>
      <c r="C199" s="5">
        <v>3</v>
      </c>
      <c r="D199" s="5">
        <v>2</v>
      </c>
      <c r="E199" s="6">
        <f t="shared" si="27"/>
        <v>-0.33333333333333331</v>
      </c>
    </row>
    <row r="200" spans="2:5" ht="15" thickBot="1" x14ac:dyDescent="0.25">
      <c r="B200" s="4" t="s">
        <v>85</v>
      </c>
      <c r="C200" s="5">
        <v>2</v>
      </c>
      <c r="D200" s="5">
        <v>1</v>
      </c>
      <c r="E200" s="6">
        <f t="shared" si="27"/>
        <v>-0.5</v>
      </c>
    </row>
    <row r="201" spans="2:5" ht="14.25" x14ac:dyDescent="0.2">
      <c r="B201" s="7"/>
      <c r="C201" s="19"/>
      <c r="D201" s="19"/>
      <c r="E201" s="18"/>
    </row>
    <row r="206" spans="2:5" ht="42.75" customHeight="1" thickBot="1" x14ac:dyDescent="0.25">
      <c r="C206" s="8" t="s">
        <v>103</v>
      </c>
      <c r="D206" s="8" t="s">
        <v>104</v>
      </c>
      <c r="E206" s="8" t="s">
        <v>99</v>
      </c>
    </row>
    <row r="207" spans="2:5" ht="20.100000000000001" customHeight="1" thickBot="1" x14ac:dyDescent="0.25">
      <c r="B207" s="16" t="s">
        <v>88</v>
      </c>
      <c r="C207" s="5"/>
      <c r="D207" s="5"/>
      <c r="E207" s="6" t="str">
        <f t="shared" ref="E207:E210" si="28">IF(C207=0,"-",(D207-C207)/C207)</f>
        <v>-</v>
      </c>
    </row>
    <row r="208" spans="2:5" ht="20.100000000000001" customHeight="1" thickBot="1" x14ac:dyDescent="0.25">
      <c r="B208" s="17" t="s">
        <v>89</v>
      </c>
      <c r="C208" s="5">
        <v>3</v>
      </c>
      <c r="D208" s="5">
        <v>1</v>
      </c>
      <c r="E208" s="6">
        <f t="shared" si="28"/>
        <v>-0.66666666666666663</v>
      </c>
    </row>
    <row r="209" spans="2:5" ht="20.100000000000001" customHeight="1" thickBot="1" x14ac:dyDescent="0.25">
      <c r="B209" s="17" t="s">
        <v>86</v>
      </c>
      <c r="C209" s="5">
        <v>3</v>
      </c>
      <c r="D209" s="5">
        <v>1</v>
      </c>
      <c r="E209" s="6">
        <f t="shared" si="28"/>
        <v>-0.66666666666666663</v>
      </c>
    </row>
    <row r="210" spans="2:5" ht="20.100000000000001" customHeight="1" thickBot="1" x14ac:dyDescent="0.25">
      <c r="B210" s="17" t="s">
        <v>87</v>
      </c>
      <c r="C210" s="5">
        <v>0</v>
      </c>
      <c r="D210" s="5">
        <v>0</v>
      </c>
      <c r="E210" s="6" t="str">
        <f t="shared" si="28"/>
        <v>-</v>
      </c>
    </row>
    <row r="211" spans="2:5" ht="20.100000000000001" customHeight="1" thickBot="1" x14ac:dyDescent="0.25">
      <c r="B211" s="17" t="s">
        <v>90</v>
      </c>
      <c r="C211" s="5"/>
      <c r="D211" s="5"/>
      <c r="E211" s="6"/>
    </row>
    <row r="212" spans="2:5" ht="20.100000000000001" customHeight="1" thickBot="1" x14ac:dyDescent="0.25">
      <c r="B212" s="17" t="s">
        <v>89</v>
      </c>
      <c r="C212" s="5">
        <v>0</v>
      </c>
      <c r="D212" s="5">
        <v>1</v>
      </c>
      <c r="E212" s="6" t="str">
        <f>IF(C212=0,"-",(D212-C212)/C212)</f>
        <v>-</v>
      </c>
    </row>
    <row r="213" spans="2:5" ht="15" thickBot="1" x14ac:dyDescent="0.25">
      <c r="B213" s="17" t="s">
        <v>86</v>
      </c>
      <c r="C213" s="5">
        <v>0</v>
      </c>
      <c r="D213" s="5">
        <v>1</v>
      </c>
      <c r="E213" s="6" t="str">
        <f t="shared" ref="E213:E214" si="29">IF(C213=0,"-",(D213-C213)/C213)</f>
        <v>-</v>
      </c>
    </row>
    <row r="214" spans="2:5" ht="15" thickBot="1" x14ac:dyDescent="0.25">
      <c r="B214" s="17" t="s">
        <v>87</v>
      </c>
      <c r="C214" s="5">
        <v>0</v>
      </c>
      <c r="D214" s="5">
        <v>0</v>
      </c>
      <c r="E214" s="6" t="str">
        <f t="shared" si="29"/>
        <v>-</v>
      </c>
    </row>
    <row r="215" spans="2:5" ht="14.25" x14ac:dyDescent="0.2">
      <c r="B215" s="21"/>
      <c r="C215" s="19"/>
      <c r="D215" s="19"/>
      <c r="E215" s="18"/>
    </row>
    <row r="220" spans="2:5" ht="42.75" customHeight="1" thickBot="1" x14ac:dyDescent="0.25">
      <c r="C220" s="8" t="s">
        <v>103</v>
      </c>
      <c r="D220" s="8" t="s">
        <v>104</v>
      </c>
      <c r="E220" s="8" t="s">
        <v>99</v>
      </c>
    </row>
    <row r="221" spans="2:5" ht="15" thickBot="1" x14ac:dyDescent="0.25">
      <c r="B221" s="16" t="s">
        <v>91</v>
      </c>
      <c r="C221" s="5">
        <v>2</v>
      </c>
      <c r="D221" s="5">
        <v>1</v>
      </c>
      <c r="E221" s="6">
        <f t="shared" ref="E221:E223" si="30">IF(C221=0,"-",(D221-C221)/C221)</f>
        <v>-0.5</v>
      </c>
    </row>
    <row r="222" spans="2:5" ht="15" thickBot="1" x14ac:dyDescent="0.25">
      <c r="B222" s="16" t="s">
        <v>92</v>
      </c>
      <c r="C222" s="5">
        <v>3</v>
      </c>
      <c r="D222" s="5">
        <v>2</v>
      </c>
      <c r="E222" s="6">
        <f t="shared" si="30"/>
        <v>-0.33333333333333331</v>
      </c>
    </row>
    <row r="223" spans="2:5" ht="15" thickBot="1" x14ac:dyDescent="0.25">
      <c r="B223" s="16" t="s">
        <v>93</v>
      </c>
      <c r="C223" s="5">
        <v>2</v>
      </c>
      <c r="D223" s="5">
        <v>0</v>
      </c>
      <c r="E223" s="6">
        <f t="shared" si="30"/>
        <v>-1</v>
      </c>
    </row>
    <row r="224" spans="2:5" ht="15" thickBot="1" x14ac:dyDescent="0.25">
      <c r="C224" s="5"/>
      <c r="D224" s="5"/>
      <c r="E224" s="6"/>
    </row>
    <row r="225" spans="3:5" ht="15" thickBot="1" x14ac:dyDescent="0.25">
      <c r="C225" s="5"/>
      <c r="D225" s="5"/>
      <c r="E225" s="6"/>
    </row>
    <row r="226" spans="3:5" ht="15" thickBot="1" x14ac:dyDescent="0.25">
      <c r="C226" s="5"/>
      <c r="D226" s="5"/>
      <c r="E226" s="6"/>
    </row>
    <row r="227" spans="3:5" ht="15" thickBot="1" x14ac:dyDescent="0.25">
      <c r="C227" s="5"/>
      <c r="D227" s="5"/>
      <c r="E227" s="6"/>
    </row>
    <row r="228" spans="3:5" ht="15" thickBot="1" x14ac:dyDescent="0.25">
      <c r="C228" s="5"/>
      <c r="D228" s="5"/>
      <c r="E228" s="6"/>
    </row>
  </sheetData>
  <mergeCells count="6">
    <mergeCell ref="C126:F126"/>
    <mergeCell ref="G126:J126"/>
    <mergeCell ref="K126:N126"/>
    <mergeCell ref="C141:F141"/>
    <mergeCell ref="G141:J141"/>
    <mergeCell ref="K141:N141"/>
  </mergeCells>
  <pageMargins left="0.70866141732283472" right="0.70866141732283472" top="0.74803149606299213" bottom="0.74803149606299213" header="0.31496062992125984" footer="0.31496062992125984"/>
  <pageSetup paperSize="9" scale="35" fitToWidth="2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28"/>
  <sheetViews>
    <sheetView workbookViewId="0"/>
  </sheetViews>
  <sheetFormatPr baseColWidth="10" defaultRowHeight="12.75" x14ac:dyDescent="0.2"/>
  <cols>
    <col min="2" max="2" width="56.875" bestFit="1" customWidth="1"/>
    <col min="3" max="4" width="12.5" customWidth="1"/>
    <col min="5" max="5" width="12.75" customWidth="1"/>
    <col min="6" max="6" width="8.75" bestFit="1" customWidth="1"/>
    <col min="7" max="7" width="11.625" customWidth="1"/>
    <col min="8" max="8" width="12.125" customWidth="1"/>
    <col min="9" max="9" width="12.75" customWidth="1"/>
    <col min="10" max="10" width="8.75" bestFit="1" customWidth="1"/>
    <col min="11" max="11" width="11.625" bestFit="1" customWidth="1"/>
    <col min="12" max="12" width="12" bestFit="1" customWidth="1"/>
    <col min="13" max="13" width="12.75" customWidth="1"/>
    <col min="14" max="14" width="9.625" bestFit="1" customWidth="1"/>
  </cols>
  <sheetData>
    <row r="1" spans="1:5" ht="15" thickBot="1" x14ac:dyDescent="0.25">
      <c r="A1" s="5"/>
      <c r="B1" s="5"/>
    </row>
    <row r="2" spans="1:5" ht="15" thickBot="1" x14ac:dyDescent="0.25">
      <c r="A2" s="5"/>
      <c r="B2" s="5"/>
    </row>
    <row r="3" spans="1:5" ht="15" thickBot="1" x14ac:dyDescent="0.25">
      <c r="A3" s="5"/>
      <c r="B3" s="5"/>
    </row>
    <row r="11" spans="1:5" ht="27" customHeight="1" x14ac:dyDescent="0.2">
      <c r="B11" s="20" t="str">
        <f>Portada!B9</f>
        <v>1º Trimestre 2023</v>
      </c>
    </row>
    <row r="13" spans="1:5" ht="42.75" customHeight="1" thickBot="1" x14ac:dyDescent="0.25">
      <c r="C13" s="8" t="s">
        <v>103</v>
      </c>
      <c r="D13" s="8" t="s">
        <v>104</v>
      </c>
      <c r="E13" s="8" t="s">
        <v>99</v>
      </c>
    </row>
    <row r="14" spans="1:5" ht="20.100000000000001" customHeight="1" thickBot="1" x14ac:dyDescent="0.25">
      <c r="B14" s="4" t="s">
        <v>22</v>
      </c>
      <c r="C14" s="5">
        <v>1279</v>
      </c>
      <c r="D14" s="5">
        <v>1607</v>
      </c>
      <c r="E14" s="6">
        <f>IF(C14&gt;0,(D14-C14)/C14)</f>
        <v>0.25645035183737297</v>
      </c>
    </row>
    <row r="15" spans="1:5" ht="20.100000000000001" customHeight="1" thickBot="1" x14ac:dyDescent="0.25">
      <c r="B15" s="4" t="s">
        <v>17</v>
      </c>
      <c r="C15" s="5">
        <v>1275</v>
      </c>
      <c r="D15" s="5">
        <v>1607</v>
      </c>
      <c r="E15" s="6">
        <f t="shared" ref="E15:E25" si="0">IF(C15&gt;0,(D15-C15)/C15)</f>
        <v>0.26039215686274508</v>
      </c>
    </row>
    <row r="16" spans="1:5" ht="20.100000000000001" customHeight="1" thickBot="1" x14ac:dyDescent="0.25">
      <c r="B16" s="4" t="s">
        <v>18</v>
      </c>
      <c r="C16" s="5">
        <v>947</v>
      </c>
      <c r="D16" s="5">
        <v>1091</v>
      </c>
      <c r="E16" s="6">
        <f t="shared" si="0"/>
        <v>0.15205913410770855</v>
      </c>
    </row>
    <row r="17" spans="2:5" ht="20.100000000000001" customHeight="1" thickBot="1" x14ac:dyDescent="0.25">
      <c r="B17" s="4" t="s">
        <v>19</v>
      </c>
      <c r="C17" s="5">
        <v>328</v>
      </c>
      <c r="D17" s="5">
        <v>516</v>
      </c>
      <c r="E17" s="6">
        <f t="shared" si="0"/>
        <v>0.57317073170731703</v>
      </c>
    </row>
    <row r="18" spans="2:5" ht="20.100000000000001" customHeight="1" thickBot="1" x14ac:dyDescent="0.25">
      <c r="B18" s="4" t="s">
        <v>100</v>
      </c>
      <c r="C18" s="5">
        <v>5</v>
      </c>
      <c r="D18" s="5">
        <v>0</v>
      </c>
      <c r="E18" s="6">
        <f>IF(C18=0,"-",(D18-C18)/C18)</f>
        <v>-1</v>
      </c>
    </row>
    <row r="19" spans="2:5" ht="20.100000000000001" customHeight="1" thickBot="1" x14ac:dyDescent="0.25">
      <c r="B19" s="4" t="s">
        <v>101</v>
      </c>
      <c r="C19" s="5">
        <v>1</v>
      </c>
      <c r="D19" s="5">
        <v>1</v>
      </c>
      <c r="E19" s="6">
        <f>IF(C19=0,"-",(D19-C19)/C19)</f>
        <v>0</v>
      </c>
    </row>
    <row r="20" spans="2:5" ht="20.100000000000001" customHeight="1" thickBot="1" x14ac:dyDescent="0.25">
      <c r="B20" s="4" t="s">
        <v>20</v>
      </c>
      <c r="C20" s="6">
        <f>C17/C15</f>
        <v>0.25725490196078432</v>
      </c>
      <c r="D20" s="6">
        <f>D17/D15</f>
        <v>0.32109520846297451</v>
      </c>
      <c r="E20" s="6">
        <f t="shared" si="0"/>
        <v>0.24815972801918443</v>
      </c>
    </row>
    <row r="21" spans="2:5" ht="30" customHeight="1" thickBot="1" x14ac:dyDescent="0.25">
      <c r="B21" s="4" t="s">
        <v>23</v>
      </c>
      <c r="C21" s="5">
        <v>93</v>
      </c>
      <c r="D21" s="5">
        <v>343</v>
      </c>
      <c r="E21" s="6">
        <f t="shared" si="0"/>
        <v>2.6881720430107525</v>
      </c>
    </row>
    <row r="22" spans="2:5" ht="20.100000000000001" customHeight="1" thickBot="1" x14ac:dyDescent="0.25">
      <c r="B22" s="4" t="s">
        <v>24</v>
      </c>
      <c r="C22" s="5">
        <v>50</v>
      </c>
      <c r="D22" s="5">
        <v>166</v>
      </c>
      <c r="E22" s="6">
        <f t="shared" si="0"/>
        <v>2.3199999999999998</v>
      </c>
    </row>
    <row r="23" spans="2:5" ht="20.100000000000001" customHeight="1" thickBot="1" x14ac:dyDescent="0.25">
      <c r="B23" s="4" t="s">
        <v>25</v>
      </c>
      <c r="C23" s="5">
        <v>43</v>
      </c>
      <c r="D23" s="5">
        <v>177</v>
      </c>
      <c r="E23" s="6">
        <f t="shared" si="0"/>
        <v>3.1162790697674421</v>
      </c>
    </row>
    <row r="24" spans="2:5" ht="20.100000000000001" customHeight="1" thickBot="1" x14ac:dyDescent="0.25">
      <c r="B24" s="4" t="s">
        <v>21</v>
      </c>
      <c r="C24" s="6">
        <f>C23/C21</f>
        <v>0.46236559139784944</v>
      </c>
      <c r="D24" s="6">
        <f t="shared" ref="D24" si="1">D23/D21</f>
        <v>0.51603498542274051</v>
      </c>
      <c r="E24" s="6">
        <f t="shared" si="0"/>
        <v>0.11607566614685744</v>
      </c>
    </row>
    <row r="25" spans="2:5" ht="20.100000000000001" customHeight="1" thickBot="1" x14ac:dyDescent="0.25">
      <c r="B25" s="7" t="s">
        <v>26</v>
      </c>
      <c r="C25" s="6">
        <v>0.10583047037701378</v>
      </c>
      <c r="D25" s="6">
        <v>0.13265215995192495</v>
      </c>
      <c r="E25" s="6">
        <f t="shared" si="0"/>
        <v>0.25344014327216674</v>
      </c>
    </row>
    <row r="33" spans="2:5" ht="42.75" customHeight="1" thickBot="1" x14ac:dyDescent="0.25">
      <c r="C33" s="8" t="s">
        <v>103</v>
      </c>
      <c r="D33" s="8" t="s">
        <v>104</v>
      </c>
      <c r="E33" s="8" t="s">
        <v>99</v>
      </c>
    </row>
    <row r="34" spans="2:5" ht="20.100000000000001" customHeight="1" thickBot="1" x14ac:dyDescent="0.25">
      <c r="B34" s="4" t="s">
        <v>27</v>
      </c>
      <c r="C34" s="5">
        <v>374</v>
      </c>
      <c r="D34" s="5">
        <v>474</v>
      </c>
      <c r="E34" s="6">
        <f>IF(C34&gt;0,(D34-C34)/C34,"-")</f>
        <v>0.26737967914438504</v>
      </c>
    </row>
    <row r="35" spans="2:5" ht="20.100000000000001" customHeight="1" thickBot="1" x14ac:dyDescent="0.25">
      <c r="B35" s="4" t="s">
        <v>29</v>
      </c>
      <c r="C35" s="5">
        <v>0</v>
      </c>
      <c r="D35" s="5">
        <v>2</v>
      </c>
      <c r="E35" s="6" t="str">
        <f t="shared" ref="E35:E37" si="2">IF(C35&gt;0,(D35-C35)/C35,"-")</f>
        <v>-</v>
      </c>
    </row>
    <row r="36" spans="2:5" ht="20.100000000000001" customHeight="1" thickBot="1" x14ac:dyDescent="0.25">
      <c r="B36" s="4" t="s">
        <v>28</v>
      </c>
      <c r="C36" s="5">
        <v>275</v>
      </c>
      <c r="D36" s="5">
        <v>368</v>
      </c>
      <c r="E36" s="6">
        <f t="shared" si="2"/>
        <v>0.33818181818181819</v>
      </c>
    </row>
    <row r="37" spans="2:5" ht="20.100000000000001" customHeight="1" thickBot="1" x14ac:dyDescent="0.25">
      <c r="B37" s="4" t="s">
        <v>30</v>
      </c>
      <c r="C37" s="5">
        <v>99</v>
      </c>
      <c r="D37" s="5">
        <v>104</v>
      </c>
      <c r="E37" s="6">
        <f t="shared" si="2"/>
        <v>5.0505050505050504E-2</v>
      </c>
    </row>
    <row r="43" spans="2:5" ht="42.75" customHeight="1" thickBot="1" x14ac:dyDescent="0.25">
      <c r="C43" s="8" t="s">
        <v>103</v>
      </c>
      <c r="D43" s="8" t="s">
        <v>104</v>
      </c>
      <c r="E43" s="8" t="s">
        <v>99</v>
      </c>
    </row>
    <row r="44" spans="2:5" ht="20.100000000000001" customHeight="1" thickBot="1" x14ac:dyDescent="0.25">
      <c r="B44" s="4" t="s">
        <v>33</v>
      </c>
      <c r="C44" s="5">
        <v>139</v>
      </c>
      <c r="D44" s="5">
        <v>174</v>
      </c>
      <c r="E44" s="6">
        <f>IF(C44&gt;0,(D44-C44)/C44,"-")</f>
        <v>0.25179856115107913</v>
      </c>
    </row>
    <row r="45" spans="2:5" ht="20.100000000000001" customHeight="1" thickBot="1" x14ac:dyDescent="0.25">
      <c r="B45" s="4" t="s">
        <v>34</v>
      </c>
      <c r="C45" s="5">
        <v>25</v>
      </c>
      <c r="D45" s="5">
        <v>27</v>
      </c>
      <c r="E45" s="6">
        <f t="shared" ref="E45:E51" si="3">IF(C45&gt;0,(D45-C45)/C45,"-")</f>
        <v>0.08</v>
      </c>
    </row>
    <row r="46" spans="2:5" ht="20.100000000000001" customHeight="1" thickBot="1" x14ac:dyDescent="0.25">
      <c r="B46" s="4" t="s">
        <v>31</v>
      </c>
      <c r="C46" s="5">
        <v>22</v>
      </c>
      <c r="D46" s="5">
        <v>30</v>
      </c>
      <c r="E46" s="6">
        <f t="shared" si="3"/>
        <v>0.36363636363636365</v>
      </c>
    </row>
    <row r="47" spans="2:5" ht="20.100000000000001" customHeight="1" thickBot="1" x14ac:dyDescent="0.25">
      <c r="B47" s="4" t="s">
        <v>32</v>
      </c>
      <c r="C47" s="5">
        <v>547</v>
      </c>
      <c r="D47" s="5">
        <v>581</v>
      </c>
      <c r="E47" s="6">
        <f t="shared" si="3"/>
        <v>6.2157221206581355E-2</v>
      </c>
    </row>
    <row r="48" spans="2:5" ht="20.100000000000001" customHeight="1" thickBot="1" x14ac:dyDescent="0.25">
      <c r="B48" s="4" t="s">
        <v>35</v>
      </c>
      <c r="C48" s="5">
        <v>271</v>
      </c>
      <c r="D48" s="5">
        <v>355</v>
      </c>
      <c r="E48" s="6">
        <f t="shared" si="3"/>
        <v>0.30996309963099633</v>
      </c>
    </row>
    <row r="49" spans="2:5" ht="20.100000000000001" customHeight="1" thickBot="1" x14ac:dyDescent="0.25">
      <c r="B49" s="4" t="s">
        <v>67</v>
      </c>
      <c r="C49" s="5">
        <v>167</v>
      </c>
      <c r="D49" s="5">
        <v>156</v>
      </c>
      <c r="E49" s="6">
        <f t="shared" si="3"/>
        <v>-6.5868263473053898E-2</v>
      </c>
    </row>
    <row r="50" spans="2:5" ht="20.100000000000001" customHeight="1" collapsed="1" thickBot="1" x14ac:dyDescent="0.25">
      <c r="B50" s="4" t="s">
        <v>36</v>
      </c>
      <c r="C50" s="6">
        <f>C44/(C44+C45)</f>
        <v>0.84756097560975607</v>
      </c>
      <c r="D50" s="6">
        <f>D44/(D44+D45)</f>
        <v>0.86567164179104472</v>
      </c>
      <c r="E50" s="6">
        <f t="shared" si="3"/>
        <v>2.1367980242671499E-2</v>
      </c>
    </row>
    <row r="51" spans="2:5" ht="20.100000000000001" customHeight="1" thickBot="1" x14ac:dyDescent="0.25">
      <c r="B51" s="4" t="s">
        <v>37</v>
      </c>
      <c r="C51" s="6">
        <f>C47/(C46+C47)</f>
        <v>0.961335676625659</v>
      </c>
      <c r="D51" s="6">
        <f t="shared" ref="D51" si="4">D47/(D46+D47)</f>
        <v>0.95090016366612107</v>
      </c>
      <c r="E51" s="6">
        <f t="shared" si="3"/>
        <v>-1.0855222804345671E-2</v>
      </c>
    </row>
    <row r="57" spans="2:5" ht="42.75" customHeight="1" thickBot="1" x14ac:dyDescent="0.25">
      <c r="C57" s="8" t="s">
        <v>103</v>
      </c>
      <c r="D57" s="8" t="s">
        <v>104</v>
      </c>
      <c r="E57" s="8" t="s">
        <v>99</v>
      </c>
    </row>
    <row r="58" spans="2:5" ht="20.100000000000001" customHeight="1" thickBot="1" x14ac:dyDescent="0.25">
      <c r="B58" s="4" t="s">
        <v>38</v>
      </c>
      <c r="C58" s="5">
        <v>152</v>
      </c>
      <c r="D58" s="5">
        <v>201</v>
      </c>
      <c r="E58" s="6">
        <f>IF(C58&gt;0,(D58-C58)/C58,"-")</f>
        <v>0.32236842105263158</v>
      </c>
    </row>
    <row r="59" spans="2:5" ht="20.100000000000001" customHeight="1" thickBot="1" x14ac:dyDescent="0.25">
      <c r="B59" s="4" t="s">
        <v>41</v>
      </c>
      <c r="C59" s="5">
        <v>92</v>
      </c>
      <c r="D59" s="5">
        <v>124</v>
      </c>
      <c r="E59" s="6">
        <f t="shared" ref="E59:E63" si="5">IF(C59&gt;0,(D59-C59)/C59,"-")</f>
        <v>0.34782608695652173</v>
      </c>
    </row>
    <row r="60" spans="2:5" ht="20.100000000000001" customHeight="1" thickBot="1" x14ac:dyDescent="0.25">
      <c r="B60" s="4" t="s">
        <v>42</v>
      </c>
      <c r="C60" s="5">
        <v>35</v>
      </c>
      <c r="D60" s="5">
        <v>50</v>
      </c>
      <c r="E60" s="6">
        <f t="shared" si="5"/>
        <v>0.42857142857142855</v>
      </c>
    </row>
    <row r="61" spans="2:5" ht="20.100000000000001" customHeight="1" collapsed="1" thickBot="1" x14ac:dyDescent="0.25">
      <c r="B61" s="4" t="s">
        <v>98</v>
      </c>
      <c r="C61" s="6">
        <f>(C59+C60)/C58</f>
        <v>0.83552631578947367</v>
      </c>
      <c r="D61" s="6">
        <f>(D59+D60)/D58</f>
        <v>0.86567164179104472</v>
      </c>
      <c r="E61" s="6">
        <f t="shared" si="5"/>
        <v>3.6079445293218895E-2</v>
      </c>
    </row>
    <row r="62" spans="2:5" ht="20.100000000000001" customHeight="1" thickBot="1" x14ac:dyDescent="0.25">
      <c r="B62" s="4" t="s">
        <v>39</v>
      </c>
      <c r="C62" s="6">
        <v>0.7931034482758621</v>
      </c>
      <c r="D62" s="6">
        <v>0.82666666666666666</v>
      </c>
      <c r="E62" s="6">
        <f t="shared" si="5"/>
        <v>4.2318840579710096E-2</v>
      </c>
    </row>
    <row r="63" spans="2:5" ht="20.100000000000001" customHeight="1" thickBot="1" x14ac:dyDescent="0.25">
      <c r="B63" s="4" t="s">
        <v>40</v>
      </c>
      <c r="C63" s="6">
        <v>0.97222222222222221</v>
      </c>
      <c r="D63" s="6">
        <v>0.98039215686274506</v>
      </c>
      <c r="E63" s="6">
        <f t="shared" si="5"/>
        <v>8.4033613445377853E-3</v>
      </c>
    </row>
    <row r="64" spans="2:5" ht="15" thickBot="1" x14ac:dyDescent="0.25">
      <c r="E64" s="6"/>
    </row>
    <row r="69" spans="2:5" ht="42.75" customHeight="1" thickBot="1" x14ac:dyDescent="0.25">
      <c r="C69" s="8" t="s">
        <v>103</v>
      </c>
      <c r="D69" s="8" t="s">
        <v>104</v>
      </c>
      <c r="E69" s="8" t="s">
        <v>99</v>
      </c>
    </row>
    <row r="70" spans="2:5" ht="20.100000000000001" customHeight="1" thickBot="1" x14ac:dyDescent="0.25">
      <c r="B70" s="4" t="s">
        <v>44</v>
      </c>
      <c r="C70" s="5">
        <v>1741</v>
      </c>
      <c r="D70" s="5">
        <v>2004</v>
      </c>
      <c r="E70" s="6">
        <f>IF(C70&gt;0,(D70-C70)/C70,"-")</f>
        <v>0.15106260769672603</v>
      </c>
    </row>
    <row r="71" spans="2:5" ht="20.100000000000001" customHeight="1" thickBot="1" x14ac:dyDescent="0.25">
      <c r="B71" s="4" t="s">
        <v>45</v>
      </c>
      <c r="C71" s="5">
        <v>419</v>
      </c>
      <c r="D71" s="5">
        <v>495</v>
      </c>
      <c r="E71" s="6">
        <f t="shared" ref="E71:E77" si="6">IF(C71&gt;0,(D71-C71)/C71,"-")</f>
        <v>0.18138424821002386</v>
      </c>
    </row>
    <row r="72" spans="2:5" ht="20.100000000000001" customHeight="1" thickBot="1" x14ac:dyDescent="0.25">
      <c r="B72" s="4" t="s">
        <v>43</v>
      </c>
      <c r="C72" s="5">
        <v>8</v>
      </c>
      <c r="D72" s="5">
        <v>5</v>
      </c>
      <c r="E72" s="6">
        <f t="shared" si="6"/>
        <v>-0.375</v>
      </c>
    </row>
    <row r="73" spans="2:5" ht="20.100000000000001" customHeight="1" thickBot="1" x14ac:dyDescent="0.25">
      <c r="B73" s="4" t="s">
        <v>46</v>
      </c>
      <c r="C73" s="5">
        <v>848</v>
      </c>
      <c r="D73" s="5">
        <v>1040</v>
      </c>
      <c r="E73" s="6">
        <f t="shared" si="6"/>
        <v>0.22641509433962265</v>
      </c>
    </row>
    <row r="74" spans="2:5" ht="20.100000000000001" customHeight="1" thickBot="1" x14ac:dyDescent="0.25">
      <c r="B74" s="4" t="s">
        <v>47</v>
      </c>
      <c r="C74" s="5">
        <v>417</v>
      </c>
      <c r="D74" s="5">
        <v>405</v>
      </c>
      <c r="E74" s="6">
        <f t="shared" si="6"/>
        <v>-2.8776978417266189E-2</v>
      </c>
    </row>
    <row r="75" spans="2:5" ht="20.100000000000001" customHeight="1" thickBot="1" x14ac:dyDescent="0.25">
      <c r="B75" s="4" t="s">
        <v>48</v>
      </c>
      <c r="C75" s="5">
        <v>48</v>
      </c>
      <c r="D75" s="5">
        <v>56</v>
      </c>
      <c r="E75" s="6">
        <f t="shared" si="6"/>
        <v>0.16666666666666666</v>
      </c>
    </row>
    <row r="76" spans="2:5" ht="20.100000000000001" customHeight="1" thickBot="1" x14ac:dyDescent="0.25">
      <c r="B76" s="4" t="s">
        <v>49</v>
      </c>
      <c r="C76" s="5">
        <v>0</v>
      </c>
      <c r="D76" s="5">
        <v>0</v>
      </c>
      <c r="E76" s="6" t="str">
        <f t="shared" si="6"/>
        <v>-</v>
      </c>
    </row>
    <row r="77" spans="2:5" ht="20.100000000000001" customHeight="1" thickBot="1" x14ac:dyDescent="0.25">
      <c r="B77" s="4" t="s">
        <v>50</v>
      </c>
      <c r="C77" s="5">
        <v>1</v>
      </c>
      <c r="D77" s="5">
        <v>3</v>
      </c>
      <c r="E77" s="6">
        <f t="shared" si="6"/>
        <v>2</v>
      </c>
    </row>
    <row r="89" spans="2:5" ht="42.75" customHeight="1" thickBot="1" x14ac:dyDescent="0.25">
      <c r="C89" s="8" t="s">
        <v>103</v>
      </c>
      <c r="D89" s="8" t="s">
        <v>104</v>
      </c>
      <c r="E89" s="8" t="s">
        <v>99</v>
      </c>
    </row>
    <row r="90" spans="2:5" ht="29.25" thickBot="1" x14ac:dyDescent="0.25">
      <c r="B90" s="4" t="s">
        <v>51</v>
      </c>
      <c r="C90" s="5">
        <v>157</v>
      </c>
      <c r="D90" s="5">
        <v>174</v>
      </c>
      <c r="E90" s="6">
        <f>IF(C90&gt;0,(D90-C90)/C90,"-")</f>
        <v>0.10828025477707007</v>
      </c>
    </row>
    <row r="91" spans="2:5" ht="29.25" thickBot="1" x14ac:dyDescent="0.25">
      <c r="B91" s="4" t="s">
        <v>52</v>
      </c>
      <c r="C91" s="5">
        <v>93</v>
      </c>
      <c r="D91" s="5">
        <v>101</v>
      </c>
      <c r="E91" s="6">
        <f t="shared" ref="E91:E93" si="7">IF(C91&gt;0,(D91-C91)/C91,"-")</f>
        <v>8.6021505376344093E-2</v>
      </c>
    </row>
    <row r="92" spans="2:5" ht="29.25" customHeight="1" thickBot="1" x14ac:dyDescent="0.25">
      <c r="B92" s="4" t="s">
        <v>53</v>
      </c>
      <c r="C92" s="5">
        <v>90</v>
      </c>
      <c r="D92" s="5">
        <v>104</v>
      </c>
      <c r="E92" s="6">
        <f t="shared" si="7"/>
        <v>0.15555555555555556</v>
      </c>
    </row>
    <row r="93" spans="2:5" ht="29.25" customHeight="1" thickBot="1" x14ac:dyDescent="0.25">
      <c r="B93" s="4" t="s">
        <v>54</v>
      </c>
      <c r="C93" s="6">
        <f>(C90+C91)/(C90+C91+C92)</f>
        <v>0.73529411764705888</v>
      </c>
      <c r="D93" s="6">
        <f>(D90+D91)/(D90+D91+D92)</f>
        <v>0.72559366754617416</v>
      </c>
      <c r="E93" s="6">
        <f t="shared" si="7"/>
        <v>-1.3192612137203213E-2</v>
      </c>
    </row>
    <row r="99" spans="2:5" ht="42.75" customHeight="1" thickBot="1" x14ac:dyDescent="0.25">
      <c r="C99" s="8" t="s">
        <v>103</v>
      </c>
      <c r="D99" s="8" t="s">
        <v>104</v>
      </c>
      <c r="E99" s="8" t="s">
        <v>99</v>
      </c>
    </row>
    <row r="100" spans="2:5" ht="20.100000000000001" customHeight="1" thickBot="1" x14ac:dyDescent="0.25">
      <c r="B100" s="4" t="s">
        <v>38</v>
      </c>
      <c r="C100" s="5">
        <v>343</v>
      </c>
      <c r="D100" s="5">
        <v>382</v>
      </c>
      <c r="E100" s="6">
        <f>IF(C100&gt;0,(D100-C100)/C100,"-")</f>
        <v>0.11370262390670553</v>
      </c>
    </row>
    <row r="101" spans="2:5" ht="20.100000000000001" customHeight="1" thickBot="1" x14ac:dyDescent="0.25">
      <c r="B101" s="4" t="s">
        <v>41</v>
      </c>
      <c r="C101" s="5">
        <v>181</v>
      </c>
      <c r="D101" s="5">
        <v>217</v>
      </c>
      <c r="E101" s="6">
        <f t="shared" ref="E101:E105" si="8">IF(C101&gt;0,(D101-C101)/C101,"-")</f>
        <v>0.19889502762430938</v>
      </c>
    </row>
    <row r="102" spans="2:5" ht="20.100000000000001" customHeight="1" thickBot="1" x14ac:dyDescent="0.25">
      <c r="B102" s="4" t="s">
        <v>42</v>
      </c>
      <c r="C102" s="5">
        <v>71</v>
      </c>
      <c r="D102" s="5">
        <v>61</v>
      </c>
      <c r="E102" s="6">
        <f t="shared" si="8"/>
        <v>-0.14084507042253522</v>
      </c>
    </row>
    <row r="103" spans="2:5" ht="20.100000000000001" customHeight="1" thickBot="1" x14ac:dyDescent="0.25">
      <c r="B103" s="4" t="s">
        <v>98</v>
      </c>
      <c r="C103" s="6">
        <f>(C101+C102)/C100</f>
        <v>0.73469387755102045</v>
      </c>
      <c r="D103" s="6">
        <f>(D101+D102)/D100</f>
        <v>0.72774869109947649</v>
      </c>
      <c r="E103" s="6">
        <f t="shared" si="8"/>
        <v>-9.4531704479348354E-3</v>
      </c>
    </row>
    <row r="104" spans="2:5" ht="20.100000000000001" customHeight="1" thickBot="1" x14ac:dyDescent="0.25">
      <c r="B104" s="4" t="s">
        <v>39</v>
      </c>
      <c r="C104" s="6">
        <v>0.72983870967741937</v>
      </c>
      <c r="D104" s="6">
        <v>0.735593220338983</v>
      </c>
      <c r="E104" s="6">
        <f t="shared" si="8"/>
        <v>7.8846333926396658E-3</v>
      </c>
    </row>
    <row r="105" spans="2:5" ht="20.100000000000001" customHeight="1" thickBot="1" x14ac:dyDescent="0.25">
      <c r="B105" s="4" t="s">
        <v>40</v>
      </c>
      <c r="C105" s="6">
        <v>0.74736842105263157</v>
      </c>
      <c r="D105" s="6">
        <v>0.70114942528735635</v>
      </c>
      <c r="E105" s="6">
        <f t="shared" si="8"/>
        <v>-6.1842318277480927E-2</v>
      </c>
    </row>
    <row r="111" spans="2:5" ht="42.75" customHeight="1" thickBot="1" x14ac:dyDescent="0.25">
      <c r="C111" s="8" t="s">
        <v>103</v>
      </c>
      <c r="D111" s="8" t="s">
        <v>104</v>
      </c>
      <c r="E111" s="8" t="s">
        <v>99</v>
      </c>
    </row>
    <row r="112" spans="2:5" ht="15" thickBot="1" x14ac:dyDescent="0.25">
      <c r="B112" s="4" t="s">
        <v>55</v>
      </c>
      <c r="C112" s="5">
        <v>361</v>
      </c>
      <c r="D112" s="5">
        <v>370</v>
      </c>
      <c r="E112" s="6">
        <f>IF(C112&gt;0,(D112-C112)/C112,"-")</f>
        <v>2.4930747922437674E-2</v>
      </c>
    </row>
    <row r="113" spans="2:14" ht="15" thickBot="1" x14ac:dyDescent="0.25">
      <c r="B113" s="4" t="s">
        <v>56</v>
      </c>
      <c r="C113" s="5">
        <v>232</v>
      </c>
      <c r="D113" s="5">
        <v>232</v>
      </c>
      <c r="E113" s="6">
        <f t="shared" ref="E113:E114" si="9">IF(C113&gt;0,(D113-C113)/C113,"-")</f>
        <v>0</v>
      </c>
    </row>
    <row r="114" spans="2:14" ht="15" thickBot="1" x14ac:dyDescent="0.25">
      <c r="B114" s="4" t="s">
        <v>57</v>
      </c>
      <c r="C114" s="5">
        <v>129</v>
      </c>
      <c r="D114" s="5">
        <v>138</v>
      </c>
      <c r="E114" s="6">
        <f t="shared" si="9"/>
        <v>6.9767441860465115E-2</v>
      </c>
    </row>
    <row r="116" spans="2:14" x14ac:dyDescent="0.2">
      <c r="B116" s="9"/>
      <c r="C116" s="9"/>
      <c r="D116" s="9"/>
      <c r="E116" s="9"/>
      <c r="F116" s="9"/>
      <c r="G116" s="9"/>
      <c r="H116" s="9"/>
      <c r="I116" s="9"/>
      <c r="J116" s="9"/>
    </row>
    <row r="126" spans="2:14" ht="26.25" customHeight="1" thickBot="1" x14ac:dyDescent="0.25">
      <c r="C126" s="27" t="s">
        <v>103</v>
      </c>
      <c r="D126" s="28"/>
      <c r="E126" s="28"/>
      <c r="F126" s="29"/>
      <c r="G126" s="27" t="s">
        <v>104</v>
      </c>
      <c r="H126" s="28"/>
      <c r="I126" s="28"/>
      <c r="J126" s="29"/>
      <c r="K126" s="30" t="s">
        <v>58</v>
      </c>
      <c r="L126" s="31"/>
      <c r="M126" s="31"/>
      <c r="N126" s="31"/>
    </row>
    <row r="127" spans="2:14" ht="29.25" customHeight="1" thickBot="1" x14ac:dyDescent="0.25">
      <c r="C127" s="11" t="s">
        <v>59</v>
      </c>
      <c r="D127" s="12" t="s">
        <v>60</v>
      </c>
      <c r="E127" s="12" t="s">
        <v>61</v>
      </c>
      <c r="F127" s="12" t="s">
        <v>62</v>
      </c>
      <c r="G127" s="11" t="s">
        <v>59</v>
      </c>
      <c r="H127" s="12" t="s">
        <v>60</v>
      </c>
      <c r="I127" s="12" t="s">
        <v>61</v>
      </c>
      <c r="J127" s="12" t="s">
        <v>62</v>
      </c>
      <c r="K127" s="11" t="s">
        <v>59</v>
      </c>
      <c r="L127" s="12" t="s">
        <v>60</v>
      </c>
      <c r="M127" s="12" t="s">
        <v>61</v>
      </c>
      <c r="N127" s="12" t="s">
        <v>62</v>
      </c>
    </row>
    <row r="128" spans="2:14" ht="15" thickBot="1" x14ac:dyDescent="0.25">
      <c r="B128" s="4" t="s">
        <v>63</v>
      </c>
      <c r="C128" s="10">
        <v>2</v>
      </c>
      <c r="D128" s="10">
        <v>2</v>
      </c>
      <c r="E128" s="10">
        <v>1</v>
      </c>
      <c r="F128" s="10">
        <v>5</v>
      </c>
      <c r="G128" s="10">
        <v>0</v>
      </c>
      <c r="H128" s="10">
        <v>0</v>
      </c>
      <c r="I128" s="10">
        <v>1</v>
      </c>
      <c r="J128" s="10">
        <v>1</v>
      </c>
      <c r="K128" s="6">
        <f>IF(C128=0,"-",(G128-C128)/C128)</f>
        <v>-1</v>
      </c>
      <c r="L128" s="6">
        <f t="shared" ref="L128:N133" si="10">IF(D128=0,"-",(H128-D128)/D128)</f>
        <v>-1</v>
      </c>
      <c r="M128" s="6">
        <f t="shared" si="10"/>
        <v>0</v>
      </c>
      <c r="N128" s="6">
        <f t="shared" si="10"/>
        <v>-0.8</v>
      </c>
    </row>
    <row r="129" spans="2:14" ht="15" thickBot="1" x14ac:dyDescent="0.25">
      <c r="B129" s="4" t="s">
        <v>64</v>
      </c>
      <c r="C129" s="10">
        <v>0</v>
      </c>
      <c r="D129" s="10">
        <v>0</v>
      </c>
      <c r="E129" s="10">
        <v>0</v>
      </c>
      <c r="F129" s="10">
        <v>0</v>
      </c>
      <c r="G129" s="10">
        <v>2</v>
      </c>
      <c r="H129" s="10">
        <v>0</v>
      </c>
      <c r="I129" s="10">
        <v>0</v>
      </c>
      <c r="J129" s="10">
        <v>2</v>
      </c>
      <c r="K129" s="6" t="str">
        <f t="shared" ref="K129:K133" si="11">IF(C129=0,"-",(G129-C129)/C129)</f>
        <v>-</v>
      </c>
      <c r="L129" s="6" t="str">
        <f t="shared" si="10"/>
        <v>-</v>
      </c>
      <c r="M129" s="6" t="str">
        <f t="shared" si="10"/>
        <v>-</v>
      </c>
      <c r="N129" s="6" t="str">
        <f t="shared" si="10"/>
        <v>-</v>
      </c>
    </row>
    <row r="130" spans="2:14" ht="15" thickBot="1" x14ac:dyDescent="0.25">
      <c r="B130" s="4" t="s">
        <v>65</v>
      </c>
      <c r="C130" s="10">
        <v>0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6" t="str">
        <f t="shared" si="11"/>
        <v>-</v>
      </c>
      <c r="L130" s="6" t="str">
        <f t="shared" si="10"/>
        <v>-</v>
      </c>
      <c r="M130" s="6" t="str">
        <f t="shared" si="10"/>
        <v>-</v>
      </c>
      <c r="N130" s="6" t="str">
        <f t="shared" si="10"/>
        <v>-</v>
      </c>
    </row>
    <row r="131" spans="2:14" ht="15" thickBot="1" x14ac:dyDescent="0.25">
      <c r="B131" s="7" t="s">
        <v>66</v>
      </c>
      <c r="C131" s="10">
        <v>0</v>
      </c>
      <c r="D131" s="10">
        <v>0</v>
      </c>
      <c r="E131" s="10">
        <v>0</v>
      </c>
      <c r="F131" s="10">
        <v>0</v>
      </c>
      <c r="G131" s="10">
        <v>0</v>
      </c>
      <c r="H131" s="10">
        <v>0</v>
      </c>
      <c r="I131" s="10">
        <v>0</v>
      </c>
      <c r="J131" s="10">
        <v>0</v>
      </c>
      <c r="K131" s="6" t="str">
        <f t="shared" si="11"/>
        <v>-</v>
      </c>
      <c r="L131" s="6" t="str">
        <f t="shared" si="10"/>
        <v>-</v>
      </c>
      <c r="M131" s="6" t="str">
        <f t="shared" si="10"/>
        <v>-</v>
      </c>
      <c r="N131" s="6" t="str">
        <f t="shared" si="10"/>
        <v>-</v>
      </c>
    </row>
    <row r="132" spans="2:14" ht="15" thickBot="1" x14ac:dyDescent="0.25">
      <c r="B132" s="4" t="s">
        <v>67</v>
      </c>
      <c r="C132" s="10">
        <v>0</v>
      </c>
      <c r="D132" s="10">
        <v>0</v>
      </c>
      <c r="E132" s="10">
        <v>0</v>
      </c>
      <c r="F132" s="10">
        <v>0</v>
      </c>
      <c r="G132" s="10">
        <v>0</v>
      </c>
      <c r="H132" s="10">
        <v>0</v>
      </c>
      <c r="I132" s="10">
        <v>0</v>
      </c>
      <c r="J132" s="10">
        <v>0</v>
      </c>
      <c r="K132" s="6" t="str">
        <f t="shared" si="11"/>
        <v>-</v>
      </c>
      <c r="L132" s="6" t="str">
        <f t="shared" si="10"/>
        <v>-</v>
      </c>
      <c r="M132" s="6" t="str">
        <f t="shared" si="10"/>
        <v>-</v>
      </c>
      <c r="N132" s="6" t="str">
        <f t="shared" si="10"/>
        <v>-</v>
      </c>
    </row>
    <row r="133" spans="2:14" ht="15" thickBot="1" x14ac:dyDescent="0.25">
      <c r="B133" s="4" t="s">
        <v>68</v>
      </c>
      <c r="C133" s="10">
        <v>2</v>
      </c>
      <c r="D133" s="10">
        <v>2</v>
      </c>
      <c r="E133" s="10">
        <v>1</v>
      </c>
      <c r="F133" s="10">
        <v>5</v>
      </c>
      <c r="G133" s="10">
        <v>2</v>
      </c>
      <c r="H133" s="10">
        <v>0</v>
      </c>
      <c r="I133" s="10">
        <v>1</v>
      </c>
      <c r="J133" s="10">
        <v>3</v>
      </c>
      <c r="K133" s="6">
        <f t="shared" si="11"/>
        <v>0</v>
      </c>
      <c r="L133" s="6">
        <f t="shared" si="10"/>
        <v>-1</v>
      </c>
      <c r="M133" s="6">
        <f t="shared" si="10"/>
        <v>0</v>
      </c>
      <c r="N133" s="6">
        <f t="shared" si="10"/>
        <v>-0.4</v>
      </c>
    </row>
    <row r="134" spans="2:14" ht="15" thickBot="1" x14ac:dyDescent="0.25">
      <c r="B134" s="4" t="s">
        <v>36</v>
      </c>
      <c r="C134" s="6">
        <f>IF(C128=0,"-",C128/(C128+C129))</f>
        <v>1</v>
      </c>
      <c r="D134" s="6">
        <f>IF(D128=0,"-",D128/(D128+D129))</f>
        <v>1</v>
      </c>
      <c r="E134" s="6">
        <f t="shared" ref="E134:J134" si="12">IF(E128=0,"-",E128/(E128+E129))</f>
        <v>1</v>
      </c>
      <c r="F134" s="6">
        <f t="shared" si="12"/>
        <v>1</v>
      </c>
      <c r="G134" s="6" t="str">
        <f t="shared" si="12"/>
        <v>-</v>
      </c>
      <c r="H134" s="6" t="str">
        <f t="shared" si="12"/>
        <v>-</v>
      </c>
      <c r="I134" s="6">
        <f t="shared" si="12"/>
        <v>1</v>
      </c>
      <c r="J134" s="6">
        <f t="shared" si="12"/>
        <v>0.33333333333333331</v>
      </c>
      <c r="K134" s="6" t="str">
        <f>IF(OR(C134="-",G134="-"),"-",(G134-C134)/C134)</f>
        <v>-</v>
      </c>
      <c r="L134" s="6" t="str">
        <f t="shared" ref="L134:N135" si="13">IF(OR(D134="-",H134="-"),"-",(H134-D134)/D134)</f>
        <v>-</v>
      </c>
      <c r="M134" s="6">
        <f t="shared" si="13"/>
        <v>0</v>
      </c>
      <c r="N134" s="6">
        <f t="shared" si="13"/>
        <v>-0.66666666666666674</v>
      </c>
    </row>
    <row r="135" spans="2:14" ht="15" thickBot="1" x14ac:dyDescent="0.25">
      <c r="B135" s="4" t="s">
        <v>37</v>
      </c>
      <c r="C135" s="6" t="str">
        <f>IF(C131=0,"-",C131/(C130+C131))</f>
        <v>-</v>
      </c>
      <c r="D135" s="6" t="str">
        <f t="shared" ref="D135:J135" si="14">IF(D131=0,"-",D131/(D130+D131))</f>
        <v>-</v>
      </c>
      <c r="E135" s="6" t="str">
        <f t="shared" si="14"/>
        <v>-</v>
      </c>
      <c r="F135" s="6" t="str">
        <f t="shared" si="14"/>
        <v>-</v>
      </c>
      <c r="G135" s="6" t="str">
        <f t="shared" si="14"/>
        <v>-</v>
      </c>
      <c r="H135" s="6" t="str">
        <f t="shared" si="14"/>
        <v>-</v>
      </c>
      <c r="I135" s="6" t="str">
        <f t="shared" si="14"/>
        <v>-</v>
      </c>
      <c r="J135" s="6" t="str">
        <f t="shared" si="14"/>
        <v>-</v>
      </c>
      <c r="K135" s="6" t="str">
        <f>IF(OR(C135="-",G135="-"),"-",(G135-C135)/C135)</f>
        <v>-</v>
      </c>
      <c r="L135" s="6" t="str">
        <f t="shared" si="13"/>
        <v>-</v>
      </c>
      <c r="M135" s="6" t="str">
        <f t="shared" si="13"/>
        <v>-</v>
      </c>
      <c r="N135" s="6" t="str">
        <f t="shared" si="13"/>
        <v>-</v>
      </c>
    </row>
    <row r="136" spans="2:14" x14ac:dyDescent="0.2">
      <c r="C136" s="13"/>
    </row>
    <row r="137" spans="2:14" x14ac:dyDescent="0.2">
      <c r="C137" s="13"/>
      <c r="M137" s="14"/>
    </row>
    <row r="138" spans="2:14" x14ac:dyDescent="0.2">
      <c r="C138" s="13"/>
    </row>
    <row r="141" spans="2:14" ht="29.25" customHeight="1" thickBot="1" x14ac:dyDescent="0.25">
      <c r="C141" s="27" t="s">
        <v>103</v>
      </c>
      <c r="D141" s="28"/>
      <c r="E141" s="28"/>
      <c r="F141" s="29"/>
      <c r="G141" s="27" t="s">
        <v>104</v>
      </c>
      <c r="H141" s="28"/>
      <c r="I141" s="28"/>
      <c r="J141" s="29"/>
      <c r="K141" s="30" t="s">
        <v>58</v>
      </c>
      <c r="L141" s="31"/>
      <c r="M141" s="31"/>
      <c r="N141" s="31"/>
    </row>
    <row r="142" spans="2:14" ht="57.75" customHeight="1" thickBot="1" x14ac:dyDescent="0.25">
      <c r="C142" s="12" t="s">
        <v>60</v>
      </c>
      <c r="D142" s="12" t="s">
        <v>70</v>
      </c>
      <c r="E142" s="12" t="s">
        <v>69</v>
      </c>
      <c r="F142" s="12" t="s">
        <v>62</v>
      </c>
      <c r="G142" s="12" t="s">
        <v>60</v>
      </c>
      <c r="H142" s="12" t="s">
        <v>70</v>
      </c>
      <c r="I142" s="12" t="s">
        <v>69</v>
      </c>
      <c r="J142" s="12" t="s">
        <v>62</v>
      </c>
      <c r="K142" s="12" t="s">
        <v>60</v>
      </c>
      <c r="L142" s="12" t="s">
        <v>70</v>
      </c>
      <c r="M142" s="12" t="s">
        <v>69</v>
      </c>
      <c r="N142" s="12" t="s">
        <v>62</v>
      </c>
    </row>
    <row r="143" spans="2:14" ht="15" thickBot="1" x14ac:dyDescent="0.25">
      <c r="B143" s="4" t="s">
        <v>71</v>
      </c>
      <c r="C143" s="10">
        <v>5</v>
      </c>
      <c r="D143" s="10">
        <v>0</v>
      </c>
      <c r="E143" s="10">
        <v>0</v>
      </c>
      <c r="F143" s="10">
        <v>5</v>
      </c>
      <c r="G143" s="10">
        <v>4</v>
      </c>
      <c r="H143" s="10">
        <v>0</v>
      </c>
      <c r="I143" s="10">
        <v>1</v>
      </c>
      <c r="J143" s="10">
        <v>5</v>
      </c>
      <c r="K143" s="6">
        <f>IF(C143=0,"-",(G143-C143)/C143)</f>
        <v>-0.2</v>
      </c>
      <c r="L143" s="6" t="str">
        <f t="shared" ref="L143:N147" si="15">IF(D143=0,"-",(H143-D143)/D143)</f>
        <v>-</v>
      </c>
      <c r="M143" s="6" t="str">
        <f t="shared" si="15"/>
        <v>-</v>
      </c>
      <c r="N143" s="6">
        <f t="shared" si="15"/>
        <v>0</v>
      </c>
    </row>
    <row r="144" spans="2:14" ht="15" thickBot="1" x14ac:dyDescent="0.25">
      <c r="B144" s="4" t="s">
        <v>72</v>
      </c>
      <c r="C144" s="10">
        <v>1</v>
      </c>
      <c r="D144" s="10">
        <v>0</v>
      </c>
      <c r="E144" s="10">
        <v>0</v>
      </c>
      <c r="F144" s="10">
        <v>1</v>
      </c>
      <c r="G144" s="10">
        <v>7</v>
      </c>
      <c r="H144" s="10">
        <v>0</v>
      </c>
      <c r="I144" s="10">
        <v>1</v>
      </c>
      <c r="J144" s="10">
        <v>8</v>
      </c>
      <c r="K144" s="6">
        <f t="shared" ref="K144:K147" si="16">IF(C144=0,"-",(G144-C144)/C144)</f>
        <v>6</v>
      </c>
      <c r="L144" s="6" t="str">
        <f t="shared" si="15"/>
        <v>-</v>
      </c>
      <c r="M144" s="6" t="str">
        <f t="shared" si="15"/>
        <v>-</v>
      </c>
      <c r="N144" s="6">
        <f t="shared" si="15"/>
        <v>7</v>
      </c>
    </row>
    <row r="145" spans="2:14" ht="15" thickBot="1" x14ac:dyDescent="0.25">
      <c r="B145" s="4" t="s">
        <v>73</v>
      </c>
      <c r="C145" s="10">
        <v>37</v>
      </c>
      <c r="D145" s="10">
        <v>0</v>
      </c>
      <c r="E145" s="10">
        <v>0</v>
      </c>
      <c r="F145" s="10">
        <v>37</v>
      </c>
      <c r="G145" s="10">
        <v>21</v>
      </c>
      <c r="H145" s="10">
        <v>0</v>
      </c>
      <c r="I145" s="10">
        <v>0</v>
      </c>
      <c r="J145" s="10">
        <v>21</v>
      </c>
      <c r="K145" s="6">
        <f t="shared" si="16"/>
        <v>-0.43243243243243246</v>
      </c>
      <c r="L145" s="6" t="str">
        <f t="shared" si="15"/>
        <v>-</v>
      </c>
      <c r="M145" s="6" t="str">
        <f t="shared" si="15"/>
        <v>-</v>
      </c>
      <c r="N145" s="6">
        <f t="shared" si="15"/>
        <v>-0.43243243243243246</v>
      </c>
    </row>
    <row r="146" spans="2:14" ht="15" thickBot="1" x14ac:dyDescent="0.25">
      <c r="B146" s="4" t="s">
        <v>74</v>
      </c>
      <c r="C146" s="10">
        <v>9</v>
      </c>
      <c r="D146" s="10">
        <v>0</v>
      </c>
      <c r="E146" s="10">
        <v>0</v>
      </c>
      <c r="F146" s="10">
        <v>9</v>
      </c>
      <c r="G146" s="10">
        <v>6</v>
      </c>
      <c r="H146" s="10">
        <v>0</v>
      </c>
      <c r="I146" s="10">
        <v>1</v>
      </c>
      <c r="J146" s="10">
        <v>7</v>
      </c>
      <c r="K146" s="6">
        <f t="shared" si="16"/>
        <v>-0.33333333333333331</v>
      </c>
      <c r="L146" s="6" t="str">
        <f t="shared" si="15"/>
        <v>-</v>
      </c>
      <c r="M146" s="6" t="str">
        <f t="shared" si="15"/>
        <v>-</v>
      </c>
      <c r="N146" s="6">
        <f t="shared" si="15"/>
        <v>-0.22222222222222221</v>
      </c>
    </row>
    <row r="147" spans="2:14" ht="15" thickBot="1" x14ac:dyDescent="0.25">
      <c r="B147" s="4" t="s">
        <v>75</v>
      </c>
      <c r="C147" s="10">
        <v>1</v>
      </c>
      <c r="D147" s="10">
        <v>0</v>
      </c>
      <c r="E147" s="10">
        <v>0</v>
      </c>
      <c r="F147" s="10">
        <v>1</v>
      </c>
      <c r="G147" s="10">
        <v>11</v>
      </c>
      <c r="H147" s="10">
        <v>0</v>
      </c>
      <c r="I147" s="10">
        <v>0</v>
      </c>
      <c r="J147" s="10">
        <v>11</v>
      </c>
      <c r="K147" s="6">
        <f t="shared" si="16"/>
        <v>10</v>
      </c>
      <c r="L147" s="6" t="str">
        <f t="shared" si="15"/>
        <v>-</v>
      </c>
      <c r="M147" s="6" t="str">
        <f t="shared" si="15"/>
        <v>-</v>
      </c>
      <c r="N147" s="6">
        <f t="shared" si="15"/>
        <v>10</v>
      </c>
    </row>
    <row r="148" spans="2:14" ht="15" thickBot="1" x14ac:dyDescent="0.25">
      <c r="B148" s="7" t="s">
        <v>68</v>
      </c>
      <c r="C148" s="10">
        <v>53</v>
      </c>
      <c r="D148" s="10">
        <v>0</v>
      </c>
      <c r="E148" s="10">
        <v>0</v>
      </c>
      <c r="F148" s="10">
        <v>53</v>
      </c>
      <c r="G148" s="10">
        <v>49</v>
      </c>
      <c r="H148" s="10">
        <v>0</v>
      </c>
      <c r="I148" s="10">
        <v>3</v>
      </c>
      <c r="J148" s="10">
        <v>52</v>
      </c>
      <c r="K148" s="6">
        <f t="shared" ref="K148" si="17">IF(C148=0,"-",(G148-C148)/C148)</f>
        <v>-7.5471698113207544E-2</v>
      </c>
      <c r="L148" s="6" t="str">
        <f t="shared" ref="L148" si="18">IF(D148=0,"-",(H148-D148)/D148)</f>
        <v>-</v>
      </c>
      <c r="M148" s="6" t="str">
        <f t="shared" ref="M148" si="19">IF(E148=0,"-",(I148-E148)/E148)</f>
        <v>-</v>
      </c>
      <c r="N148" s="6">
        <f t="shared" ref="N148" si="20">IF(F148=0,"-",(J148-F148)/F148)</f>
        <v>-1.8867924528301886E-2</v>
      </c>
    </row>
    <row r="149" spans="2:14" ht="29.25" thickBot="1" x14ac:dyDescent="0.25">
      <c r="B149" s="7" t="s">
        <v>76</v>
      </c>
      <c r="C149" s="6">
        <f t="shared" ref="C149:J150" si="21">IF(C143=0,"-",(C143/(C143+C145)))</f>
        <v>0.11904761904761904</v>
      </c>
      <c r="D149" s="6" t="str">
        <f t="shared" si="21"/>
        <v>-</v>
      </c>
      <c r="E149" s="6" t="str">
        <f t="shared" si="21"/>
        <v>-</v>
      </c>
      <c r="F149" s="6">
        <f t="shared" si="21"/>
        <v>0.11904761904761904</v>
      </c>
      <c r="G149" s="6">
        <f t="shared" si="21"/>
        <v>0.16</v>
      </c>
      <c r="H149" s="6" t="str">
        <f t="shared" si="21"/>
        <v>-</v>
      </c>
      <c r="I149" s="6">
        <f t="shared" si="21"/>
        <v>1</v>
      </c>
      <c r="J149" s="6">
        <f t="shared" si="21"/>
        <v>0.19230769230769232</v>
      </c>
      <c r="K149" s="6">
        <f>IF(OR(C149="-",G149="-"),"-",(G149-C149)/C149)</f>
        <v>0.34400000000000008</v>
      </c>
      <c r="L149" s="6" t="str">
        <f t="shared" ref="L149:N150" si="22">IF(OR(D149="-",H149="-"),"-",(H149-D149)/D149)</f>
        <v>-</v>
      </c>
      <c r="M149" s="6" t="str">
        <f t="shared" si="22"/>
        <v>-</v>
      </c>
      <c r="N149" s="6">
        <f t="shared" si="22"/>
        <v>0.61538461538461553</v>
      </c>
    </row>
    <row r="150" spans="2:14" ht="29.25" thickBot="1" x14ac:dyDescent="0.25">
      <c r="B150" s="7" t="s">
        <v>77</v>
      </c>
      <c r="C150" s="6">
        <f t="shared" si="21"/>
        <v>0.1</v>
      </c>
      <c r="D150" s="6" t="str">
        <f t="shared" si="21"/>
        <v>-</v>
      </c>
      <c r="E150" s="6" t="str">
        <f t="shared" si="21"/>
        <v>-</v>
      </c>
      <c r="F150" s="6">
        <f t="shared" si="21"/>
        <v>0.1</v>
      </c>
      <c r="G150" s="6">
        <f t="shared" si="21"/>
        <v>0.53846153846153844</v>
      </c>
      <c r="H150" s="6" t="str">
        <f t="shared" si="21"/>
        <v>-</v>
      </c>
      <c r="I150" s="6">
        <f t="shared" si="21"/>
        <v>0.5</v>
      </c>
      <c r="J150" s="6">
        <f t="shared" si="21"/>
        <v>0.53333333333333333</v>
      </c>
      <c r="K150" s="6">
        <f>IF(OR(C150="-",G150="-"),"-",(G150-C150)/C150)</f>
        <v>4.3846153846153841</v>
      </c>
      <c r="L150" s="6" t="str">
        <f t="shared" si="22"/>
        <v>-</v>
      </c>
      <c r="M150" s="6" t="str">
        <f t="shared" si="22"/>
        <v>-</v>
      </c>
      <c r="N150" s="6">
        <f t="shared" si="22"/>
        <v>4.333333333333333</v>
      </c>
    </row>
    <row r="151" spans="2:14" ht="14.25" x14ac:dyDescent="0.2">
      <c r="B151" s="7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</row>
    <row r="154" spans="2:14" ht="14.25" x14ac:dyDescent="0.2">
      <c r="B154" s="7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</row>
    <row r="155" spans="2:14" ht="14.25" x14ac:dyDescent="0.2">
      <c r="B155" s="7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</row>
    <row r="156" spans="2:14" ht="29.25" customHeight="1" thickBot="1" x14ac:dyDescent="0.25">
      <c r="B156" s="7"/>
      <c r="C156" s="8" t="s">
        <v>103</v>
      </c>
      <c r="D156" s="8" t="s">
        <v>104</v>
      </c>
      <c r="E156" s="8" t="s">
        <v>99</v>
      </c>
    </row>
    <row r="157" spans="2:14" ht="15" thickBot="1" x14ac:dyDescent="0.25">
      <c r="B157" s="4" t="s">
        <v>94</v>
      </c>
      <c r="C157" s="19">
        <v>45</v>
      </c>
      <c r="D157" s="19">
        <v>27</v>
      </c>
      <c r="E157" s="18">
        <f>IF(C157=0,"-",(D157-C157)/C157)</f>
        <v>-0.4</v>
      </c>
      <c r="F157" s="18"/>
      <c r="G157" s="18"/>
      <c r="H157" s="18"/>
      <c r="I157" s="18"/>
      <c r="J157" s="18"/>
      <c r="K157" s="18"/>
      <c r="L157" s="18"/>
      <c r="M157" s="18"/>
      <c r="N157" s="18"/>
    </row>
    <row r="158" spans="2:14" ht="15" thickBot="1" x14ac:dyDescent="0.25">
      <c r="B158" s="4" t="s">
        <v>95</v>
      </c>
      <c r="C158" s="19">
        <v>7</v>
      </c>
      <c r="D158" s="19">
        <v>11</v>
      </c>
      <c r="E158" s="18">
        <f t="shared" ref="E158:E159" si="23">IF(C158=0,"-",(D158-C158)/C158)</f>
        <v>0.5714285714285714</v>
      </c>
      <c r="F158" s="18"/>
      <c r="G158" s="18"/>
      <c r="H158" s="18"/>
      <c r="I158" s="18"/>
      <c r="J158" s="18"/>
      <c r="K158" s="18"/>
      <c r="L158" s="18"/>
      <c r="M158" s="18"/>
      <c r="N158" s="18"/>
    </row>
    <row r="159" spans="2:14" ht="15" thickBot="1" x14ac:dyDescent="0.25">
      <c r="B159" s="4" t="s">
        <v>96</v>
      </c>
      <c r="C159" s="19">
        <v>1</v>
      </c>
      <c r="D159" s="19">
        <v>0</v>
      </c>
      <c r="E159" s="18">
        <f t="shared" si="23"/>
        <v>-1</v>
      </c>
      <c r="F159" s="18"/>
      <c r="G159" s="18"/>
      <c r="H159" s="18"/>
      <c r="I159" s="18"/>
      <c r="J159" s="18"/>
      <c r="K159" s="18"/>
      <c r="L159" s="18"/>
      <c r="M159" s="18"/>
      <c r="N159" s="18"/>
    </row>
    <row r="160" spans="2:14" ht="15" thickBot="1" x14ac:dyDescent="0.25">
      <c r="B160" s="4" t="s">
        <v>97</v>
      </c>
      <c r="C160" s="18">
        <f>IF(C157=0,"-",C157/(C157+C158+C159))</f>
        <v>0.84905660377358494</v>
      </c>
      <c r="D160" s="18">
        <f>IF(D157=0,"-",D157/(D157+D158+D159))</f>
        <v>0.71052631578947367</v>
      </c>
      <c r="E160" s="18">
        <f>IF(OR(C160="-",D160="-"),"-",(D160-C160)/C160)</f>
        <v>-0.16315789473684214</v>
      </c>
      <c r="F160" s="18"/>
      <c r="G160" s="18"/>
      <c r="H160" s="18"/>
      <c r="I160" s="18"/>
      <c r="J160" s="18"/>
      <c r="K160" s="18"/>
      <c r="L160" s="18"/>
      <c r="M160" s="18"/>
      <c r="N160" s="18"/>
    </row>
    <row r="161" spans="2:14" ht="14.25" x14ac:dyDescent="0.2">
      <c r="B161" s="7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</row>
    <row r="162" spans="2:14" ht="14.25" x14ac:dyDescent="0.2">
      <c r="B162" s="7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</row>
    <row r="163" spans="2:14" ht="14.25" x14ac:dyDescent="0.2">
      <c r="B163" s="7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</row>
    <row r="165" spans="2:14" ht="42.75" customHeight="1" thickBot="1" x14ac:dyDescent="0.25">
      <c r="C165" s="8" t="s">
        <v>103</v>
      </c>
      <c r="D165" s="8" t="s">
        <v>104</v>
      </c>
      <c r="E165" s="8" t="s">
        <v>99</v>
      </c>
    </row>
    <row r="166" spans="2:14" ht="20.100000000000001" customHeight="1" thickBot="1" x14ac:dyDescent="0.25">
      <c r="B166" s="4" t="s">
        <v>38</v>
      </c>
      <c r="C166" s="5">
        <v>5</v>
      </c>
      <c r="D166" s="5">
        <v>3</v>
      </c>
      <c r="E166" s="6">
        <f>IF(C166=0,"-",(D166-C166)/C166)</f>
        <v>-0.4</v>
      </c>
    </row>
    <row r="167" spans="2:14" ht="20.100000000000001" customHeight="1" thickBot="1" x14ac:dyDescent="0.25">
      <c r="B167" s="4" t="s">
        <v>41</v>
      </c>
      <c r="C167" s="5">
        <v>2</v>
      </c>
      <c r="D167" s="5">
        <v>1</v>
      </c>
      <c r="E167" s="6">
        <f t="shared" ref="E167:E168" si="24">IF(C167=0,"-",(D167-C167)/C167)</f>
        <v>-0.5</v>
      </c>
    </row>
    <row r="168" spans="2:14" ht="20.100000000000001" customHeight="1" thickBot="1" x14ac:dyDescent="0.25">
      <c r="B168" s="4" t="s">
        <v>42</v>
      </c>
      <c r="C168" s="5">
        <v>3</v>
      </c>
      <c r="D168" s="5">
        <v>0</v>
      </c>
      <c r="E168" s="6">
        <f t="shared" si="24"/>
        <v>-1</v>
      </c>
    </row>
    <row r="169" spans="2:14" ht="20.100000000000001" customHeight="1" thickBot="1" x14ac:dyDescent="0.25">
      <c r="B169" s="4" t="s">
        <v>98</v>
      </c>
      <c r="C169" s="6">
        <f>IF(C166=0,"-",(C167+C168)/C166)</f>
        <v>1</v>
      </c>
      <c r="D169" s="6">
        <f>IF(D166=0,"-",(D167+D168)/D166)</f>
        <v>0.33333333333333331</v>
      </c>
      <c r="E169" s="6">
        <f t="shared" ref="E169:E171" si="25">IF(OR(C169="-",D169="-"),"-",(D169-C169)/C169)</f>
        <v>-0.66666666666666674</v>
      </c>
    </row>
    <row r="170" spans="2:14" ht="20.100000000000001" customHeight="1" thickBot="1" x14ac:dyDescent="0.25">
      <c r="B170" s="4" t="s">
        <v>39</v>
      </c>
      <c r="C170" s="6">
        <v>1</v>
      </c>
      <c r="D170" s="6">
        <v>0.33333333333333331</v>
      </c>
      <c r="E170" s="6">
        <f t="shared" si="25"/>
        <v>-0.66666666666666674</v>
      </c>
    </row>
    <row r="171" spans="2:14" ht="20.100000000000001" customHeight="1" thickBot="1" x14ac:dyDescent="0.25">
      <c r="B171" s="4" t="s">
        <v>40</v>
      </c>
      <c r="C171" s="6">
        <v>1</v>
      </c>
      <c r="D171" s="6" t="s">
        <v>105</v>
      </c>
      <c r="E171" s="6" t="str">
        <f t="shared" si="25"/>
        <v>-</v>
      </c>
    </row>
    <row r="172" spans="2:14" ht="20.100000000000001" customHeight="1" x14ac:dyDescent="0.2">
      <c r="B172" s="7"/>
      <c r="C172" s="18"/>
      <c r="D172" s="18"/>
      <c r="E172" s="18"/>
    </row>
    <row r="177" spans="2:8" ht="42.75" customHeight="1" thickBot="1" x14ac:dyDescent="0.25">
      <c r="C177" s="8" t="s">
        <v>103</v>
      </c>
      <c r="D177" s="8" t="s">
        <v>104</v>
      </c>
      <c r="E177" s="8" t="s">
        <v>99</v>
      </c>
    </row>
    <row r="178" spans="2:8" ht="15" thickBot="1" x14ac:dyDescent="0.25">
      <c r="B178" s="15" t="s">
        <v>81</v>
      </c>
      <c r="C178" s="5">
        <v>2</v>
      </c>
      <c r="D178" s="5">
        <v>5</v>
      </c>
      <c r="E178" s="6">
        <f>IF(C178=0,"-",(D178-C178)/C178)</f>
        <v>1.5</v>
      </c>
      <c r="H178" s="13"/>
    </row>
    <row r="179" spans="2:8" ht="15" thickBot="1" x14ac:dyDescent="0.25">
      <c r="B179" s="4" t="s">
        <v>43</v>
      </c>
      <c r="C179" s="5">
        <v>0</v>
      </c>
      <c r="D179" s="5">
        <v>3</v>
      </c>
      <c r="E179" s="6" t="str">
        <f t="shared" ref="E179:E185" si="26">IF(C179=0,"-",(D179-C179)/C179)</f>
        <v>-</v>
      </c>
      <c r="H179" s="13"/>
    </row>
    <row r="180" spans="2:8" ht="15" thickBot="1" x14ac:dyDescent="0.25">
      <c r="B180" s="4" t="s">
        <v>47</v>
      </c>
      <c r="C180" s="5">
        <v>0</v>
      </c>
      <c r="D180" s="5">
        <v>2</v>
      </c>
      <c r="E180" s="6" t="str">
        <f t="shared" si="26"/>
        <v>-</v>
      </c>
      <c r="H180" s="13"/>
    </row>
    <row r="181" spans="2:8" ht="15" thickBot="1" x14ac:dyDescent="0.25">
      <c r="B181" s="4" t="s">
        <v>78</v>
      </c>
      <c r="C181" s="5">
        <v>2</v>
      </c>
      <c r="D181" s="5">
        <v>0</v>
      </c>
      <c r="E181" s="6">
        <f t="shared" si="26"/>
        <v>-1</v>
      </c>
      <c r="H181" s="13"/>
    </row>
    <row r="182" spans="2:8" ht="15" thickBot="1" x14ac:dyDescent="0.25">
      <c r="B182" s="15" t="s">
        <v>79</v>
      </c>
      <c r="C182" s="5">
        <v>63</v>
      </c>
      <c r="D182" s="5">
        <v>53</v>
      </c>
      <c r="E182" s="6">
        <f t="shared" si="26"/>
        <v>-0.15873015873015872</v>
      </c>
      <c r="H182" s="13"/>
    </row>
    <row r="183" spans="2:8" ht="15" thickBot="1" x14ac:dyDescent="0.25">
      <c r="B183" s="4" t="s">
        <v>47</v>
      </c>
      <c r="C183" s="5">
        <v>60</v>
      </c>
      <c r="D183" s="5">
        <v>50</v>
      </c>
      <c r="E183" s="6">
        <f t="shared" si="26"/>
        <v>-0.16666666666666666</v>
      </c>
      <c r="H183" s="13"/>
    </row>
    <row r="184" spans="2:8" ht="15" thickBot="1" x14ac:dyDescent="0.25">
      <c r="B184" s="4" t="s">
        <v>70</v>
      </c>
      <c r="C184" s="5">
        <v>0</v>
      </c>
      <c r="D184" s="5">
        <v>0</v>
      </c>
      <c r="E184" s="6" t="str">
        <f t="shared" si="26"/>
        <v>-</v>
      </c>
      <c r="H184" s="13"/>
    </row>
    <row r="185" spans="2:8" ht="15" thickBot="1" x14ac:dyDescent="0.25">
      <c r="B185" s="4" t="s">
        <v>80</v>
      </c>
      <c r="C185" s="5">
        <v>3</v>
      </c>
      <c r="D185" s="5">
        <v>3</v>
      </c>
      <c r="E185" s="6">
        <f t="shared" si="26"/>
        <v>0</v>
      </c>
      <c r="H185" s="13"/>
    </row>
    <row r="196" spans="2:5" ht="42.75" customHeight="1" thickBot="1" x14ac:dyDescent="0.25">
      <c r="C196" s="8" t="s">
        <v>103</v>
      </c>
      <c r="D196" s="8" t="s">
        <v>104</v>
      </c>
      <c r="E196" s="8" t="s">
        <v>99</v>
      </c>
    </row>
    <row r="197" spans="2:5" ht="15" thickBot="1" x14ac:dyDescent="0.25">
      <c r="B197" s="4" t="s">
        <v>82</v>
      </c>
      <c r="C197" s="5">
        <v>4</v>
      </c>
      <c r="D197" s="5">
        <v>6</v>
      </c>
      <c r="E197" s="6">
        <f t="shared" ref="E197:E200" si="27">IF(C197=0,"-",(D197-C197)/C197)</f>
        <v>0.5</v>
      </c>
    </row>
    <row r="198" spans="2:5" ht="15" thickBot="1" x14ac:dyDescent="0.25">
      <c r="B198" s="4" t="s">
        <v>83</v>
      </c>
      <c r="C198" s="5">
        <v>0</v>
      </c>
      <c r="D198" s="5">
        <v>0</v>
      </c>
      <c r="E198" s="6" t="str">
        <f t="shared" si="27"/>
        <v>-</v>
      </c>
    </row>
    <row r="199" spans="2:5" ht="15" thickBot="1" x14ac:dyDescent="0.25">
      <c r="B199" s="4" t="s">
        <v>84</v>
      </c>
      <c r="C199" s="5">
        <v>4</v>
      </c>
      <c r="D199" s="5">
        <v>6</v>
      </c>
      <c r="E199" s="6">
        <f t="shared" si="27"/>
        <v>0.5</v>
      </c>
    </row>
    <row r="200" spans="2:5" ht="15" thickBot="1" x14ac:dyDescent="0.25">
      <c r="B200" s="4" t="s">
        <v>85</v>
      </c>
      <c r="C200" s="5">
        <v>4</v>
      </c>
      <c r="D200" s="5">
        <v>3</v>
      </c>
      <c r="E200" s="6">
        <f t="shared" si="27"/>
        <v>-0.25</v>
      </c>
    </row>
    <row r="201" spans="2:5" ht="14.25" x14ac:dyDescent="0.2">
      <c r="B201" s="7"/>
      <c r="C201" s="19"/>
      <c r="D201" s="19"/>
      <c r="E201" s="18"/>
    </row>
    <row r="206" spans="2:5" ht="42.75" customHeight="1" thickBot="1" x14ac:dyDescent="0.25">
      <c r="C206" s="8" t="s">
        <v>103</v>
      </c>
      <c r="D206" s="8" t="s">
        <v>104</v>
      </c>
      <c r="E206" s="8" t="s">
        <v>99</v>
      </c>
    </row>
    <row r="207" spans="2:5" ht="20.100000000000001" customHeight="1" thickBot="1" x14ac:dyDescent="0.25">
      <c r="B207" s="16" t="s">
        <v>88</v>
      </c>
      <c r="C207" s="5"/>
      <c r="D207" s="5"/>
      <c r="E207" s="6" t="str">
        <f t="shared" ref="E207:E210" si="28">IF(C207=0,"-",(D207-C207)/C207)</f>
        <v>-</v>
      </c>
    </row>
    <row r="208" spans="2:5" ht="20.100000000000001" customHeight="1" thickBot="1" x14ac:dyDescent="0.25">
      <c r="B208" s="17" t="s">
        <v>89</v>
      </c>
      <c r="C208" s="5">
        <v>4</v>
      </c>
      <c r="D208" s="5">
        <v>6</v>
      </c>
      <c r="E208" s="6">
        <f t="shared" si="28"/>
        <v>0.5</v>
      </c>
    </row>
    <row r="209" spans="2:5" ht="20.100000000000001" customHeight="1" thickBot="1" x14ac:dyDescent="0.25">
      <c r="B209" s="17" t="s">
        <v>86</v>
      </c>
      <c r="C209" s="5">
        <v>3</v>
      </c>
      <c r="D209" s="5">
        <v>5</v>
      </c>
      <c r="E209" s="6">
        <f t="shared" si="28"/>
        <v>0.66666666666666663</v>
      </c>
    </row>
    <row r="210" spans="2:5" ht="20.100000000000001" customHeight="1" thickBot="1" x14ac:dyDescent="0.25">
      <c r="B210" s="17" t="s">
        <v>87</v>
      </c>
      <c r="C210" s="5">
        <v>1</v>
      </c>
      <c r="D210" s="5">
        <v>1</v>
      </c>
      <c r="E210" s="6">
        <f t="shared" si="28"/>
        <v>0</v>
      </c>
    </row>
    <row r="211" spans="2:5" ht="20.100000000000001" customHeight="1" thickBot="1" x14ac:dyDescent="0.25">
      <c r="B211" s="17" t="s">
        <v>90</v>
      </c>
      <c r="C211" s="5"/>
      <c r="D211" s="5"/>
      <c r="E211" s="6"/>
    </row>
    <row r="212" spans="2:5" ht="20.100000000000001" customHeight="1" thickBot="1" x14ac:dyDescent="0.25">
      <c r="B212" s="17" t="s">
        <v>89</v>
      </c>
      <c r="C212" s="5">
        <v>0</v>
      </c>
      <c r="D212" s="5">
        <v>0</v>
      </c>
      <c r="E212" s="6" t="str">
        <f>IF(C212=0,"-",(D212-C212)/C212)</f>
        <v>-</v>
      </c>
    </row>
    <row r="213" spans="2:5" ht="15" thickBot="1" x14ac:dyDescent="0.25">
      <c r="B213" s="17" t="s">
        <v>86</v>
      </c>
      <c r="C213" s="5">
        <v>0</v>
      </c>
      <c r="D213" s="5">
        <v>0</v>
      </c>
      <c r="E213" s="6" t="str">
        <f t="shared" ref="E213:E214" si="29">IF(C213=0,"-",(D213-C213)/C213)</f>
        <v>-</v>
      </c>
    </row>
    <row r="214" spans="2:5" ht="15" thickBot="1" x14ac:dyDescent="0.25">
      <c r="B214" s="17" t="s">
        <v>87</v>
      </c>
      <c r="C214" s="5">
        <v>0</v>
      </c>
      <c r="D214" s="5">
        <v>0</v>
      </c>
      <c r="E214" s="6" t="str">
        <f t="shared" si="29"/>
        <v>-</v>
      </c>
    </row>
    <row r="215" spans="2:5" ht="14.25" x14ac:dyDescent="0.2">
      <c r="B215" s="21"/>
      <c r="C215" s="19"/>
      <c r="D215" s="19"/>
      <c r="E215" s="18"/>
    </row>
    <row r="220" spans="2:5" ht="42.75" customHeight="1" thickBot="1" x14ac:dyDescent="0.25">
      <c r="C220" s="8" t="s">
        <v>103</v>
      </c>
      <c r="D220" s="8" t="s">
        <v>104</v>
      </c>
      <c r="E220" s="8" t="s">
        <v>99</v>
      </c>
    </row>
    <row r="221" spans="2:5" ht="15" thickBot="1" x14ac:dyDescent="0.25">
      <c r="B221" s="16" t="s">
        <v>91</v>
      </c>
      <c r="C221" s="5">
        <v>3</v>
      </c>
      <c r="D221" s="5">
        <v>7</v>
      </c>
      <c r="E221" s="6">
        <f t="shared" ref="E221:E223" si="30">IF(C221=0,"-",(D221-C221)/C221)</f>
        <v>1.3333333333333333</v>
      </c>
    </row>
    <row r="222" spans="2:5" ht="15" thickBot="1" x14ac:dyDescent="0.25">
      <c r="B222" s="16" t="s">
        <v>92</v>
      </c>
      <c r="C222" s="5">
        <v>5</v>
      </c>
      <c r="D222" s="5">
        <v>7</v>
      </c>
      <c r="E222" s="6">
        <f t="shared" si="30"/>
        <v>0.4</v>
      </c>
    </row>
    <row r="223" spans="2:5" ht="15" thickBot="1" x14ac:dyDescent="0.25">
      <c r="B223" s="16" t="s">
        <v>93</v>
      </c>
      <c r="C223" s="5">
        <v>3</v>
      </c>
      <c r="D223" s="5">
        <v>11</v>
      </c>
      <c r="E223" s="6">
        <f t="shared" si="30"/>
        <v>2.6666666666666665</v>
      </c>
    </row>
    <row r="224" spans="2:5" ht="15" thickBot="1" x14ac:dyDescent="0.25">
      <c r="C224" s="5"/>
      <c r="D224" s="5"/>
      <c r="E224" s="6"/>
    </row>
    <row r="225" spans="3:5" ht="15" thickBot="1" x14ac:dyDescent="0.25">
      <c r="C225" s="5"/>
      <c r="D225" s="5"/>
      <c r="E225" s="6"/>
    </row>
    <row r="226" spans="3:5" ht="15" thickBot="1" x14ac:dyDescent="0.25">
      <c r="C226" s="5"/>
      <c r="D226" s="5"/>
      <c r="E226" s="6"/>
    </row>
    <row r="227" spans="3:5" ht="15" thickBot="1" x14ac:dyDescent="0.25">
      <c r="C227" s="5"/>
      <c r="D227" s="5"/>
      <c r="E227" s="6"/>
    </row>
    <row r="228" spans="3:5" ht="15" thickBot="1" x14ac:dyDescent="0.25">
      <c r="C228" s="5"/>
      <c r="D228" s="5"/>
      <c r="E228" s="6"/>
    </row>
  </sheetData>
  <mergeCells count="6">
    <mergeCell ref="C126:F126"/>
    <mergeCell ref="G126:J126"/>
    <mergeCell ref="K126:N126"/>
    <mergeCell ref="C141:F141"/>
    <mergeCell ref="G141:J141"/>
    <mergeCell ref="K141:N141"/>
  </mergeCells>
  <pageMargins left="0.70866141732283472" right="0.70866141732283472" top="0.74803149606299213" bottom="0.74803149606299213" header="0.31496062992125984" footer="0.31496062992125984"/>
  <pageSetup paperSize="9" scale="35" fitToWidth="2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228"/>
  <sheetViews>
    <sheetView workbookViewId="0"/>
  </sheetViews>
  <sheetFormatPr baseColWidth="10" defaultRowHeight="12.75" x14ac:dyDescent="0.2"/>
  <cols>
    <col min="2" max="2" width="56.875" bestFit="1" customWidth="1"/>
    <col min="3" max="4" width="12.5" customWidth="1"/>
    <col min="5" max="5" width="12.75" customWidth="1"/>
    <col min="6" max="6" width="8.75" bestFit="1" customWidth="1"/>
    <col min="7" max="7" width="11.625" customWidth="1"/>
    <col min="8" max="8" width="12.125" customWidth="1"/>
    <col min="9" max="9" width="12.75" customWidth="1"/>
    <col min="10" max="10" width="8.75" bestFit="1" customWidth="1"/>
    <col min="11" max="11" width="11.625" bestFit="1" customWidth="1"/>
    <col min="12" max="12" width="12" bestFit="1" customWidth="1"/>
    <col min="13" max="13" width="12.75" customWidth="1"/>
    <col min="14" max="14" width="9.625" bestFit="1" customWidth="1"/>
  </cols>
  <sheetData>
    <row r="1" spans="1:5" ht="15" thickBot="1" x14ac:dyDescent="0.25">
      <c r="A1" s="5"/>
      <c r="B1" s="5"/>
    </row>
    <row r="2" spans="1:5" ht="15" thickBot="1" x14ac:dyDescent="0.25">
      <c r="A2" s="5"/>
      <c r="B2" s="5"/>
    </row>
    <row r="3" spans="1:5" ht="15" thickBot="1" x14ac:dyDescent="0.25">
      <c r="A3" s="5"/>
      <c r="B3" s="5"/>
    </row>
    <row r="11" spans="1:5" ht="27" customHeight="1" x14ac:dyDescent="0.2">
      <c r="B11" s="20" t="str">
        <f>Portada!B9</f>
        <v>1º Trimestre 2023</v>
      </c>
    </row>
    <row r="13" spans="1:5" ht="42.75" customHeight="1" thickBot="1" x14ac:dyDescent="0.25">
      <c r="C13" s="8" t="s">
        <v>103</v>
      </c>
      <c r="D13" s="8" t="s">
        <v>104</v>
      </c>
      <c r="E13" s="8" t="s">
        <v>99</v>
      </c>
    </row>
    <row r="14" spans="1:5" ht="20.100000000000001" customHeight="1" thickBot="1" x14ac:dyDescent="0.25">
      <c r="B14" s="4" t="s">
        <v>22</v>
      </c>
      <c r="C14" s="5">
        <v>1495</v>
      </c>
      <c r="D14" s="5">
        <v>1499</v>
      </c>
      <c r="E14" s="6">
        <f>IF(C14&gt;0,(D14-C14)/C14)</f>
        <v>2.6755852842809363E-3</v>
      </c>
    </row>
    <row r="15" spans="1:5" ht="20.100000000000001" customHeight="1" thickBot="1" x14ac:dyDescent="0.25">
      <c r="B15" s="4" t="s">
        <v>17</v>
      </c>
      <c r="C15" s="5">
        <v>1451</v>
      </c>
      <c r="D15" s="5">
        <v>1488</v>
      </c>
      <c r="E15" s="6">
        <f t="shared" ref="E15:E25" si="0">IF(C15&gt;0,(D15-C15)/C15)</f>
        <v>2.5499655410062026E-2</v>
      </c>
    </row>
    <row r="16" spans="1:5" ht="20.100000000000001" customHeight="1" thickBot="1" x14ac:dyDescent="0.25">
      <c r="B16" s="4" t="s">
        <v>18</v>
      </c>
      <c r="C16" s="5">
        <v>997</v>
      </c>
      <c r="D16" s="5">
        <v>1102</v>
      </c>
      <c r="E16" s="6">
        <f t="shared" si="0"/>
        <v>0.10531594784353059</v>
      </c>
    </row>
    <row r="17" spans="2:5" ht="20.100000000000001" customHeight="1" thickBot="1" x14ac:dyDescent="0.25">
      <c r="B17" s="4" t="s">
        <v>19</v>
      </c>
      <c r="C17" s="5">
        <v>454</v>
      </c>
      <c r="D17" s="5">
        <v>386</v>
      </c>
      <c r="E17" s="6">
        <f t="shared" si="0"/>
        <v>-0.14977973568281938</v>
      </c>
    </row>
    <row r="18" spans="2:5" ht="20.100000000000001" customHeight="1" thickBot="1" x14ac:dyDescent="0.25">
      <c r="B18" s="4" t="s">
        <v>100</v>
      </c>
      <c r="C18" s="5">
        <v>3</v>
      </c>
      <c r="D18" s="5">
        <v>2</v>
      </c>
      <c r="E18" s="6">
        <f>IF(C18=0,"-",(D18-C18)/C18)</f>
        <v>-0.33333333333333331</v>
      </c>
    </row>
    <row r="19" spans="2:5" ht="20.100000000000001" customHeight="1" thickBot="1" x14ac:dyDescent="0.25">
      <c r="B19" s="4" t="s">
        <v>101</v>
      </c>
      <c r="C19" s="5">
        <v>2</v>
      </c>
      <c r="D19" s="5">
        <v>0</v>
      </c>
      <c r="E19" s="6">
        <f>IF(C19=0,"-",(D19-C19)/C19)</f>
        <v>-1</v>
      </c>
    </row>
    <row r="20" spans="2:5" ht="20.100000000000001" customHeight="1" thickBot="1" x14ac:dyDescent="0.25">
      <c r="B20" s="4" t="s">
        <v>20</v>
      </c>
      <c r="C20" s="6">
        <f>C17/C15</f>
        <v>0.31288766368022053</v>
      </c>
      <c r="D20" s="6">
        <f>D17/D15</f>
        <v>0.25940860215053763</v>
      </c>
      <c r="E20" s="6">
        <f t="shared" si="0"/>
        <v>-0.17092096537350196</v>
      </c>
    </row>
    <row r="21" spans="2:5" ht="30" customHeight="1" thickBot="1" x14ac:dyDescent="0.25">
      <c r="B21" s="4" t="s">
        <v>23</v>
      </c>
      <c r="C21" s="5">
        <v>105</v>
      </c>
      <c r="D21" s="5">
        <v>115</v>
      </c>
      <c r="E21" s="6">
        <f t="shared" si="0"/>
        <v>9.5238095238095233E-2</v>
      </c>
    </row>
    <row r="22" spans="2:5" ht="20.100000000000001" customHeight="1" thickBot="1" x14ac:dyDescent="0.25">
      <c r="B22" s="4" t="s">
        <v>24</v>
      </c>
      <c r="C22" s="5">
        <v>69</v>
      </c>
      <c r="D22" s="5">
        <v>82</v>
      </c>
      <c r="E22" s="6">
        <f t="shared" si="0"/>
        <v>0.18840579710144928</v>
      </c>
    </row>
    <row r="23" spans="2:5" ht="20.100000000000001" customHeight="1" thickBot="1" x14ac:dyDescent="0.25">
      <c r="B23" s="4" t="s">
        <v>25</v>
      </c>
      <c r="C23" s="5">
        <v>36</v>
      </c>
      <c r="D23" s="5">
        <v>33</v>
      </c>
      <c r="E23" s="6">
        <f t="shared" si="0"/>
        <v>-8.3333333333333329E-2</v>
      </c>
    </row>
    <row r="24" spans="2:5" ht="20.100000000000001" customHeight="1" thickBot="1" x14ac:dyDescent="0.25">
      <c r="B24" s="4" t="s">
        <v>21</v>
      </c>
      <c r="C24" s="6">
        <f>C23/C21</f>
        <v>0.34285714285714286</v>
      </c>
      <c r="D24" s="6">
        <f t="shared" ref="D24" si="1">D23/D21</f>
        <v>0.28695652173913044</v>
      </c>
      <c r="E24" s="6">
        <f t="shared" si="0"/>
        <v>-0.16304347826086954</v>
      </c>
    </row>
    <row r="25" spans="2:5" ht="20.100000000000001" customHeight="1" thickBot="1" x14ac:dyDescent="0.25">
      <c r="B25" s="7" t="s">
        <v>26</v>
      </c>
      <c r="C25" s="6">
        <v>0.14151610464974521</v>
      </c>
      <c r="D25" s="6">
        <v>0.14345182891441285</v>
      </c>
      <c r="E25" s="6">
        <f t="shared" si="0"/>
        <v>1.3678473340250564E-2</v>
      </c>
    </row>
    <row r="33" spans="2:5" ht="42.75" customHeight="1" thickBot="1" x14ac:dyDescent="0.25">
      <c r="C33" s="8" t="s">
        <v>103</v>
      </c>
      <c r="D33" s="8" t="s">
        <v>104</v>
      </c>
      <c r="E33" s="8" t="s">
        <v>99</v>
      </c>
    </row>
    <row r="34" spans="2:5" ht="20.100000000000001" customHeight="1" thickBot="1" x14ac:dyDescent="0.25">
      <c r="B34" s="4" t="s">
        <v>27</v>
      </c>
      <c r="C34" s="5">
        <v>380</v>
      </c>
      <c r="D34" s="5">
        <v>478</v>
      </c>
      <c r="E34" s="6">
        <f>IF(C34&gt;0,(D34-C34)/C34,"-")</f>
        <v>0.25789473684210529</v>
      </c>
    </row>
    <row r="35" spans="2:5" ht="20.100000000000001" customHeight="1" thickBot="1" x14ac:dyDescent="0.25">
      <c r="B35" s="4" t="s">
        <v>29</v>
      </c>
      <c r="C35" s="5">
        <v>0</v>
      </c>
      <c r="D35" s="5">
        <v>2</v>
      </c>
      <c r="E35" s="6" t="str">
        <f t="shared" ref="E35:E37" si="2">IF(C35&gt;0,(D35-C35)/C35,"-")</f>
        <v>-</v>
      </c>
    </row>
    <row r="36" spans="2:5" ht="20.100000000000001" customHeight="1" thickBot="1" x14ac:dyDescent="0.25">
      <c r="B36" s="4" t="s">
        <v>28</v>
      </c>
      <c r="C36" s="5">
        <v>298</v>
      </c>
      <c r="D36" s="5">
        <v>361</v>
      </c>
      <c r="E36" s="6">
        <f t="shared" si="2"/>
        <v>0.21140939597315436</v>
      </c>
    </row>
    <row r="37" spans="2:5" ht="20.100000000000001" customHeight="1" thickBot="1" x14ac:dyDescent="0.25">
      <c r="B37" s="4" t="s">
        <v>30</v>
      </c>
      <c r="C37" s="5">
        <v>82</v>
      </c>
      <c r="D37" s="5">
        <v>115</v>
      </c>
      <c r="E37" s="6">
        <f t="shared" si="2"/>
        <v>0.40243902439024393</v>
      </c>
    </row>
    <row r="43" spans="2:5" ht="42.75" customHeight="1" thickBot="1" x14ac:dyDescent="0.25">
      <c r="C43" s="8" t="s">
        <v>103</v>
      </c>
      <c r="D43" s="8" t="s">
        <v>104</v>
      </c>
      <c r="E43" s="8" t="s">
        <v>99</v>
      </c>
    </row>
    <row r="44" spans="2:5" ht="20.100000000000001" customHeight="1" thickBot="1" x14ac:dyDescent="0.25">
      <c r="B44" s="4" t="s">
        <v>33</v>
      </c>
      <c r="C44" s="5">
        <v>252</v>
      </c>
      <c r="D44" s="5">
        <v>270</v>
      </c>
      <c r="E44" s="6">
        <f>IF(C44&gt;0,(D44-C44)/C44,"-")</f>
        <v>7.1428571428571425E-2</v>
      </c>
    </row>
    <row r="45" spans="2:5" ht="20.100000000000001" customHeight="1" thickBot="1" x14ac:dyDescent="0.25">
      <c r="B45" s="4" t="s">
        <v>34</v>
      </c>
      <c r="C45" s="5">
        <v>16</v>
      </c>
      <c r="D45" s="5">
        <v>21</v>
      </c>
      <c r="E45" s="6">
        <f t="shared" ref="E45:E51" si="3">IF(C45&gt;0,(D45-C45)/C45,"-")</f>
        <v>0.3125</v>
      </c>
    </row>
    <row r="46" spans="2:5" ht="20.100000000000001" customHeight="1" thickBot="1" x14ac:dyDescent="0.25">
      <c r="B46" s="4" t="s">
        <v>31</v>
      </c>
      <c r="C46" s="5">
        <v>11</v>
      </c>
      <c r="D46" s="5">
        <v>23</v>
      </c>
      <c r="E46" s="6">
        <f t="shared" si="3"/>
        <v>1.0909090909090908</v>
      </c>
    </row>
    <row r="47" spans="2:5" ht="20.100000000000001" customHeight="1" thickBot="1" x14ac:dyDescent="0.25">
      <c r="B47" s="4" t="s">
        <v>32</v>
      </c>
      <c r="C47" s="5">
        <v>706</v>
      </c>
      <c r="D47" s="5">
        <v>601</v>
      </c>
      <c r="E47" s="6">
        <f t="shared" si="3"/>
        <v>-0.14872521246458922</v>
      </c>
    </row>
    <row r="48" spans="2:5" ht="20.100000000000001" customHeight="1" thickBot="1" x14ac:dyDescent="0.25">
      <c r="B48" s="4" t="s">
        <v>35</v>
      </c>
      <c r="C48" s="5">
        <v>294</v>
      </c>
      <c r="D48" s="5">
        <v>277</v>
      </c>
      <c r="E48" s="6">
        <f t="shared" si="3"/>
        <v>-5.7823129251700682E-2</v>
      </c>
    </row>
    <row r="49" spans="2:5" ht="20.100000000000001" customHeight="1" thickBot="1" x14ac:dyDescent="0.25">
      <c r="B49" s="4" t="s">
        <v>67</v>
      </c>
      <c r="C49" s="5">
        <v>180</v>
      </c>
      <c r="D49" s="5">
        <v>172</v>
      </c>
      <c r="E49" s="6">
        <f t="shared" si="3"/>
        <v>-4.4444444444444446E-2</v>
      </c>
    </row>
    <row r="50" spans="2:5" ht="20.100000000000001" customHeight="1" collapsed="1" thickBot="1" x14ac:dyDescent="0.25">
      <c r="B50" s="4" t="s">
        <v>36</v>
      </c>
      <c r="C50" s="6">
        <f>C44/(C44+C45)</f>
        <v>0.94029850746268662</v>
      </c>
      <c r="D50" s="6">
        <f>D44/(D44+D45)</f>
        <v>0.92783505154639179</v>
      </c>
      <c r="E50" s="6">
        <f t="shared" si="3"/>
        <v>-1.3254786450662755E-2</v>
      </c>
    </row>
    <row r="51" spans="2:5" ht="20.100000000000001" customHeight="1" thickBot="1" x14ac:dyDescent="0.25">
      <c r="B51" s="4" t="s">
        <v>37</v>
      </c>
      <c r="C51" s="6">
        <f>C47/(C46+C47)</f>
        <v>0.98465829846582986</v>
      </c>
      <c r="D51" s="6">
        <f t="shared" ref="D51" si="4">D47/(D46+D47)</f>
        <v>0.96314102564102566</v>
      </c>
      <c r="E51" s="6">
        <f t="shared" si="3"/>
        <v>-2.1852527783830896E-2</v>
      </c>
    </row>
    <row r="57" spans="2:5" ht="42.75" customHeight="1" thickBot="1" x14ac:dyDescent="0.25">
      <c r="C57" s="8" t="s">
        <v>103</v>
      </c>
      <c r="D57" s="8" t="s">
        <v>104</v>
      </c>
      <c r="E57" s="8" t="s">
        <v>99</v>
      </c>
    </row>
    <row r="58" spans="2:5" ht="20.100000000000001" customHeight="1" thickBot="1" x14ac:dyDescent="0.25">
      <c r="B58" s="4" t="s">
        <v>38</v>
      </c>
      <c r="C58" s="5">
        <v>243</v>
      </c>
      <c r="D58" s="5">
        <v>291</v>
      </c>
      <c r="E58" s="6">
        <f>IF(C58&gt;0,(D58-C58)/C58,"-")</f>
        <v>0.19753086419753085</v>
      </c>
    </row>
    <row r="59" spans="2:5" ht="20.100000000000001" customHeight="1" thickBot="1" x14ac:dyDescent="0.25">
      <c r="B59" s="4" t="s">
        <v>41</v>
      </c>
      <c r="C59" s="5">
        <v>142</v>
      </c>
      <c r="D59" s="5">
        <v>206</v>
      </c>
      <c r="E59" s="6">
        <f t="shared" ref="E59:E63" si="5">IF(C59&gt;0,(D59-C59)/C59,"-")</f>
        <v>0.45070422535211269</v>
      </c>
    </row>
    <row r="60" spans="2:5" ht="20.100000000000001" customHeight="1" thickBot="1" x14ac:dyDescent="0.25">
      <c r="B60" s="4" t="s">
        <v>42</v>
      </c>
      <c r="C60" s="5">
        <v>72</v>
      </c>
      <c r="D60" s="5">
        <v>64</v>
      </c>
      <c r="E60" s="6">
        <f t="shared" si="5"/>
        <v>-0.1111111111111111</v>
      </c>
    </row>
    <row r="61" spans="2:5" ht="20.100000000000001" customHeight="1" collapsed="1" thickBot="1" x14ac:dyDescent="0.25">
      <c r="B61" s="4" t="s">
        <v>98</v>
      </c>
      <c r="C61" s="6">
        <f>(C59+C60)/C58</f>
        <v>0.88065843621399176</v>
      </c>
      <c r="D61" s="6">
        <f>(D59+D60)/D58</f>
        <v>0.92783505154639179</v>
      </c>
      <c r="E61" s="6">
        <f t="shared" si="5"/>
        <v>5.3569708064360781E-2</v>
      </c>
    </row>
    <row r="62" spans="2:5" ht="20.100000000000001" customHeight="1" thickBot="1" x14ac:dyDescent="0.25">
      <c r="B62" s="4" t="s">
        <v>39</v>
      </c>
      <c r="C62" s="6">
        <v>0.84523809523809523</v>
      </c>
      <c r="D62" s="6">
        <v>0.92376681614349776</v>
      </c>
      <c r="E62" s="6">
        <f t="shared" si="5"/>
        <v>9.2907219099349472E-2</v>
      </c>
    </row>
    <row r="63" spans="2:5" ht="20.100000000000001" customHeight="1" thickBot="1" x14ac:dyDescent="0.25">
      <c r="B63" s="4" t="s">
        <v>40</v>
      </c>
      <c r="C63" s="6">
        <v>0.96</v>
      </c>
      <c r="D63" s="6">
        <v>0.94117647058823528</v>
      </c>
      <c r="E63" s="6">
        <f t="shared" si="5"/>
        <v>-1.9607843137254881E-2</v>
      </c>
    </row>
    <row r="64" spans="2:5" ht="15" thickBot="1" x14ac:dyDescent="0.25">
      <c r="E64" s="6"/>
    </row>
    <row r="69" spans="2:5" ht="42.75" customHeight="1" thickBot="1" x14ac:dyDescent="0.25">
      <c r="C69" s="8" t="s">
        <v>103</v>
      </c>
      <c r="D69" s="8" t="s">
        <v>104</v>
      </c>
      <c r="E69" s="8" t="s">
        <v>99</v>
      </c>
    </row>
    <row r="70" spans="2:5" ht="20.100000000000001" customHeight="1" thickBot="1" x14ac:dyDescent="0.25">
      <c r="B70" s="4" t="s">
        <v>44</v>
      </c>
      <c r="C70" s="5">
        <v>1853</v>
      </c>
      <c r="D70" s="5">
        <v>1779</v>
      </c>
      <c r="E70" s="6">
        <f>IF(C70&gt;0,(D70-C70)/C70,"-")</f>
        <v>-3.9935240151106312E-2</v>
      </c>
    </row>
    <row r="71" spans="2:5" ht="20.100000000000001" customHeight="1" thickBot="1" x14ac:dyDescent="0.25">
      <c r="B71" s="4" t="s">
        <v>45</v>
      </c>
      <c r="C71" s="5">
        <v>608</v>
      </c>
      <c r="D71" s="5">
        <v>678</v>
      </c>
      <c r="E71" s="6">
        <f t="shared" ref="E71:E77" si="6">IF(C71&gt;0,(D71-C71)/C71,"-")</f>
        <v>0.11513157894736842</v>
      </c>
    </row>
    <row r="72" spans="2:5" ht="20.100000000000001" customHeight="1" thickBot="1" x14ac:dyDescent="0.25">
      <c r="B72" s="4" t="s">
        <v>43</v>
      </c>
      <c r="C72" s="5">
        <v>2</v>
      </c>
      <c r="D72" s="5">
        <v>1</v>
      </c>
      <c r="E72" s="6">
        <f t="shared" si="6"/>
        <v>-0.5</v>
      </c>
    </row>
    <row r="73" spans="2:5" ht="20.100000000000001" customHeight="1" thickBot="1" x14ac:dyDescent="0.25">
      <c r="B73" s="4" t="s">
        <v>46</v>
      </c>
      <c r="C73" s="5">
        <v>854</v>
      </c>
      <c r="D73" s="5">
        <v>755</v>
      </c>
      <c r="E73" s="6">
        <f t="shared" si="6"/>
        <v>-0.11592505854800937</v>
      </c>
    </row>
    <row r="74" spans="2:5" ht="20.100000000000001" customHeight="1" thickBot="1" x14ac:dyDescent="0.25">
      <c r="B74" s="4" t="s">
        <v>47</v>
      </c>
      <c r="C74" s="5">
        <v>317</v>
      </c>
      <c r="D74" s="5">
        <v>286</v>
      </c>
      <c r="E74" s="6">
        <f t="shared" si="6"/>
        <v>-9.7791798107255523E-2</v>
      </c>
    </row>
    <row r="75" spans="2:5" ht="20.100000000000001" customHeight="1" thickBot="1" x14ac:dyDescent="0.25">
      <c r="B75" s="4" t="s">
        <v>48</v>
      </c>
      <c r="C75" s="5">
        <v>72</v>
      </c>
      <c r="D75" s="5">
        <v>58</v>
      </c>
      <c r="E75" s="6">
        <f t="shared" si="6"/>
        <v>-0.19444444444444445</v>
      </c>
    </row>
    <row r="76" spans="2:5" ht="20.100000000000001" customHeight="1" thickBot="1" x14ac:dyDescent="0.25">
      <c r="B76" s="4" t="s">
        <v>49</v>
      </c>
      <c r="C76" s="5">
        <v>0</v>
      </c>
      <c r="D76" s="5">
        <v>0</v>
      </c>
      <c r="E76" s="6" t="str">
        <f t="shared" si="6"/>
        <v>-</v>
      </c>
    </row>
    <row r="77" spans="2:5" ht="20.100000000000001" customHeight="1" thickBot="1" x14ac:dyDescent="0.25">
      <c r="B77" s="4" t="s">
        <v>50</v>
      </c>
      <c r="C77" s="5">
        <v>0</v>
      </c>
      <c r="D77" s="5">
        <v>1</v>
      </c>
      <c r="E77" s="6" t="str">
        <f t="shared" si="6"/>
        <v>-</v>
      </c>
    </row>
    <row r="89" spans="2:5" ht="42.75" customHeight="1" thickBot="1" x14ac:dyDescent="0.25">
      <c r="C89" s="8" t="s">
        <v>103</v>
      </c>
      <c r="D89" s="8" t="s">
        <v>104</v>
      </c>
      <c r="E89" s="8" t="s">
        <v>99</v>
      </c>
    </row>
    <row r="90" spans="2:5" ht="29.25" thickBot="1" x14ac:dyDescent="0.25">
      <c r="B90" s="4" t="s">
        <v>51</v>
      </c>
      <c r="C90" s="5">
        <v>117</v>
      </c>
      <c r="D90" s="5">
        <v>128</v>
      </c>
      <c r="E90" s="6">
        <f>IF(C90&gt;0,(D90-C90)/C90,"-")</f>
        <v>9.4017094017094016E-2</v>
      </c>
    </row>
    <row r="91" spans="2:5" ht="29.25" thickBot="1" x14ac:dyDescent="0.25">
      <c r="B91" s="4" t="s">
        <v>52</v>
      </c>
      <c r="C91" s="5">
        <v>97</v>
      </c>
      <c r="D91" s="5">
        <v>111</v>
      </c>
      <c r="E91" s="6">
        <f t="shared" ref="E91:E93" si="7">IF(C91&gt;0,(D91-C91)/C91,"-")</f>
        <v>0.14432989690721648</v>
      </c>
    </row>
    <row r="92" spans="2:5" ht="29.25" customHeight="1" thickBot="1" x14ac:dyDescent="0.25">
      <c r="B92" s="4" t="s">
        <v>53</v>
      </c>
      <c r="C92" s="5">
        <v>100</v>
      </c>
      <c r="D92" s="5">
        <v>132</v>
      </c>
      <c r="E92" s="6">
        <f t="shared" si="7"/>
        <v>0.32</v>
      </c>
    </row>
    <row r="93" spans="2:5" ht="29.25" customHeight="1" thickBot="1" x14ac:dyDescent="0.25">
      <c r="B93" s="4" t="s">
        <v>54</v>
      </c>
      <c r="C93" s="6">
        <f>(C90+C91)/(C90+C91+C92)</f>
        <v>0.68152866242038213</v>
      </c>
      <c r="D93" s="6">
        <f>(D90+D91)/(D90+D91+D92)</f>
        <v>0.64420485175202158</v>
      </c>
      <c r="E93" s="6">
        <f t="shared" si="7"/>
        <v>-5.4764843690958936E-2</v>
      </c>
    </row>
    <row r="99" spans="2:5" ht="42.75" customHeight="1" thickBot="1" x14ac:dyDescent="0.25">
      <c r="C99" s="8" t="s">
        <v>103</v>
      </c>
      <c r="D99" s="8" t="s">
        <v>104</v>
      </c>
      <c r="E99" s="8" t="s">
        <v>99</v>
      </c>
    </row>
    <row r="100" spans="2:5" ht="20.100000000000001" customHeight="1" thickBot="1" x14ac:dyDescent="0.25">
      <c r="B100" s="4" t="s">
        <v>38</v>
      </c>
      <c r="C100" s="5">
        <v>316</v>
      </c>
      <c r="D100" s="5">
        <v>382</v>
      </c>
      <c r="E100" s="6">
        <f>IF(C100&gt;0,(D100-C100)/C100,"-")</f>
        <v>0.20886075949367089</v>
      </c>
    </row>
    <row r="101" spans="2:5" ht="20.100000000000001" customHeight="1" thickBot="1" x14ac:dyDescent="0.25">
      <c r="B101" s="4" t="s">
        <v>41</v>
      </c>
      <c r="C101" s="5">
        <v>138</v>
      </c>
      <c r="D101" s="5">
        <v>173</v>
      </c>
      <c r="E101" s="6">
        <f t="shared" ref="E101:E105" si="8">IF(C101&gt;0,(D101-C101)/C101,"-")</f>
        <v>0.25362318840579712</v>
      </c>
    </row>
    <row r="102" spans="2:5" ht="20.100000000000001" customHeight="1" thickBot="1" x14ac:dyDescent="0.25">
      <c r="B102" s="4" t="s">
        <v>42</v>
      </c>
      <c r="C102" s="5">
        <v>77</v>
      </c>
      <c r="D102" s="5">
        <v>75</v>
      </c>
      <c r="E102" s="6">
        <f t="shared" si="8"/>
        <v>-2.5974025974025976E-2</v>
      </c>
    </row>
    <row r="103" spans="2:5" ht="20.100000000000001" customHeight="1" thickBot="1" x14ac:dyDescent="0.25">
      <c r="B103" s="4" t="s">
        <v>98</v>
      </c>
      <c r="C103" s="6">
        <f>(C101+C102)/C100</f>
        <v>0.680379746835443</v>
      </c>
      <c r="D103" s="6">
        <f>(D101+D102)/D100</f>
        <v>0.64921465968586389</v>
      </c>
      <c r="E103" s="6">
        <f t="shared" si="8"/>
        <v>-4.5805430415195345E-2</v>
      </c>
    </row>
    <row r="104" spans="2:5" ht="20.100000000000001" customHeight="1" thickBot="1" x14ac:dyDescent="0.25">
      <c r="B104" s="4" t="s">
        <v>39</v>
      </c>
      <c r="C104" s="6">
        <v>0.69</v>
      </c>
      <c r="D104" s="6">
        <v>0.61785714285714288</v>
      </c>
      <c r="E104" s="6">
        <f t="shared" si="8"/>
        <v>-0.10455486542443053</v>
      </c>
    </row>
    <row r="105" spans="2:5" ht="20.100000000000001" customHeight="1" thickBot="1" x14ac:dyDescent="0.25">
      <c r="B105" s="4" t="s">
        <v>40</v>
      </c>
      <c r="C105" s="6">
        <v>0.66379310344827591</v>
      </c>
      <c r="D105" s="6">
        <v>0.73529411764705888</v>
      </c>
      <c r="E105" s="6">
        <f t="shared" si="8"/>
        <v>0.10771581359816654</v>
      </c>
    </row>
    <row r="111" spans="2:5" ht="42.75" customHeight="1" thickBot="1" x14ac:dyDescent="0.25">
      <c r="C111" s="8" t="s">
        <v>103</v>
      </c>
      <c r="D111" s="8" t="s">
        <v>104</v>
      </c>
      <c r="E111" s="8" t="s">
        <v>99</v>
      </c>
    </row>
    <row r="112" spans="2:5" ht="15" thickBot="1" x14ac:dyDescent="0.25">
      <c r="B112" s="4" t="s">
        <v>55</v>
      </c>
      <c r="C112" s="5">
        <v>354</v>
      </c>
      <c r="D112" s="5">
        <v>310</v>
      </c>
      <c r="E112" s="6">
        <f>IF(C112&gt;0,(D112-C112)/C112,"-")</f>
        <v>-0.12429378531073447</v>
      </c>
    </row>
    <row r="113" spans="2:14" ht="15" thickBot="1" x14ac:dyDescent="0.25">
      <c r="B113" s="4" t="s">
        <v>56</v>
      </c>
      <c r="C113" s="5">
        <v>183</v>
      </c>
      <c r="D113" s="5">
        <v>141</v>
      </c>
      <c r="E113" s="6">
        <f t="shared" ref="E113:E114" si="9">IF(C113&gt;0,(D113-C113)/C113,"-")</f>
        <v>-0.22950819672131148</v>
      </c>
    </row>
    <row r="114" spans="2:14" ht="15" thickBot="1" x14ac:dyDescent="0.25">
      <c r="B114" s="4" t="s">
        <v>57</v>
      </c>
      <c r="C114" s="5">
        <v>171</v>
      </c>
      <c r="D114" s="5">
        <v>169</v>
      </c>
      <c r="E114" s="6">
        <f t="shared" si="9"/>
        <v>-1.1695906432748537E-2</v>
      </c>
    </row>
    <row r="116" spans="2:14" x14ac:dyDescent="0.2">
      <c r="B116" s="9"/>
      <c r="C116" s="9"/>
      <c r="D116" s="9"/>
      <c r="E116" s="9"/>
      <c r="F116" s="9"/>
      <c r="G116" s="9"/>
      <c r="H116" s="9"/>
      <c r="I116" s="9"/>
      <c r="J116" s="9"/>
    </row>
    <row r="126" spans="2:14" ht="26.25" customHeight="1" thickBot="1" x14ac:dyDescent="0.25">
      <c r="C126" s="27" t="s">
        <v>103</v>
      </c>
      <c r="D126" s="28"/>
      <c r="E126" s="28"/>
      <c r="F126" s="29"/>
      <c r="G126" s="27" t="s">
        <v>104</v>
      </c>
      <c r="H126" s="28"/>
      <c r="I126" s="28"/>
      <c r="J126" s="29"/>
      <c r="K126" s="30" t="s">
        <v>58</v>
      </c>
      <c r="L126" s="31"/>
      <c r="M126" s="31"/>
      <c r="N126" s="31"/>
    </row>
    <row r="127" spans="2:14" ht="29.25" customHeight="1" thickBot="1" x14ac:dyDescent="0.25">
      <c r="C127" s="11" t="s">
        <v>59</v>
      </c>
      <c r="D127" s="12" t="s">
        <v>60</v>
      </c>
      <c r="E127" s="12" t="s">
        <v>61</v>
      </c>
      <c r="F127" s="12" t="s">
        <v>62</v>
      </c>
      <c r="G127" s="11" t="s">
        <v>59</v>
      </c>
      <c r="H127" s="12" t="s">
        <v>60</v>
      </c>
      <c r="I127" s="12" t="s">
        <v>61</v>
      </c>
      <c r="J127" s="12" t="s">
        <v>62</v>
      </c>
      <c r="K127" s="11" t="s">
        <v>59</v>
      </c>
      <c r="L127" s="12" t="s">
        <v>60</v>
      </c>
      <c r="M127" s="12" t="s">
        <v>61</v>
      </c>
      <c r="N127" s="12" t="s">
        <v>62</v>
      </c>
    </row>
    <row r="128" spans="2:14" ht="15" thickBot="1" x14ac:dyDescent="0.25">
      <c r="B128" s="4" t="s">
        <v>63</v>
      </c>
      <c r="C128" s="10">
        <v>2</v>
      </c>
      <c r="D128" s="10">
        <v>0</v>
      </c>
      <c r="E128" s="10">
        <v>2</v>
      </c>
      <c r="F128" s="10">
        <v>4</v>
      </c>
      <c r="G128" s="10">
        <v>2</v>
      </c>
      <c r="H128" s="10">
        <v>1</v>
      </c>
      <c r="I128" s="10">
        <v>0</v>
      </c>
      <c r="J128" s="10">
        <v>3</v>
      </c>
      <c r="K128" s="6">
        <f>IF(C128=0,"-",(G128-C128)/C128)</f>
        <v>0</v>
      </c>
      <c r="L128" s="6" t="str">
        <f t="shared" ref="L128:N133" si="10">IF(D128=0,"-",(H128-D128)/D128)</f>
        <v>-</v>
      </c>
      <c r="M128" s="6">
        <f t="shared" si="10"/>
        <v>-1</v>
      </c>
      <c r="N128" s="6">
        <f t="shared" si="10"/>
        <v>-0.25</v>
      </c>
    </row>
    <row r="129" spans="2:14" ht="15" thickBot="1" x14ac:dyDescent="0.25">
      <c r="B129" s="4" t="s">
        <v>64</v>
      </c>
      <c r="C129" s="10">
        <v>0</v>
      </c>
      <c r="D129" s="10">
        <v>0</v>
      </c>
      <c r="E129" s="10">
        <v>0</v>
      </c>
      <c r="F129" s="10">
        <v>0</v>
      </c>
      <c r="G129" s="10">
        <v>1</v>
      </c>
      <c r="H129" s="10">
        <v>0</v>
      </c>
      <c r="I129" s="10">
        <v>0</v>
      </c>
      <c r="J129" s="10">
        <v>1</v>
      </c>
      <c r="K129" s="6" t="str">
        <f t="shared" ref="K129:K133" si="11">IF(C129=0,"-",(G129-C129)/C129)</f>
        <v>-</v>
      </c>
      <c r="L129" s="6" t="str">
        <f t="shared" si="10"/>
        <v>-</v>
      </c>
      <c r="M129" s="6" t="str">
        <f t="shared" si="10"/>
        <v>-</v>
      </c>
      <c r="N129" s="6" t="str">
        <f t="shared" si="10"/>
        <v>-</v>
      </c>
    </row>
    <row r="130" spans="2:14" ht="15" thickBot="1" x14ac:dyDescent="0.25">
      <c r="B130" s="4" t="s">
        <v>65</v>
      </c>
      <c r="C130" s="10">
        <v>0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6" t="str">
        <f t="shared" si="11"/>
        <v>-</v>
      </c>
      <c r="L130" s="6" t="str">
        <f t="shared" si="10"/>
        <v>-</v>
      </c>
      <c r="M130" s="6" t="str">
        <f t="shared" si="10"/>
        <v>-</v>
      </c>
      <c r="N130" s="6" t="str">
        <f t="shared" si="10"/>
        <v>-</v>
      </c>
    </row>
    <row r="131" spans="2:14" ht="15" thickBot="1" x14ac:dyDescent="0.25">
      <c r="B131" s="7" t="s">
        <v>66</v>
      </c>
      <c r="C131" s="10">
        <v>0</v>
      </c>
      <c r="D131" s="10">
        <v>0</v>
      </c>
      <c r="E131" s="10">
        <v>0</v>
      </c>
      <c r="F131" s="10">
        <v>0</v>
      </c>
      <c r="G131" s="10">
        <v>0</v>
      </c>
      <c r="H131" s="10">
        <v>0</v>
      </c>
      <c r="I131" s="10">
        <v>0</v>
      </c>
      <c r="J131" s="10">
        <v>0</v>
      </c>
      <c r="K131" s="6" t="str">
        <f t="shared" si="11"/>
        <v>-</v>
      </c>
      <c r="L131" s="6" t="str">
        <f t="shared" si="10"/>
        <v>-</v>
      </c>
      <c r="M131" s="6" t="str">
        <f t="shared" si="10"/>
        <v>-</v>
      </c>
      <c r="N131" s="6" t="str">
        <f t="shared" si="10"/>
        <v>-</v>
      </c>
    </row>
    <row r="132" spans="2:14" ht="15" thickBot="1" x14ac:dyDescent="0.25">
      <c r="B132" s="4" t="s">
        <v>67</v>
      </c>
      <c r="C132" s="10">
        <v>0</v>
      </c>
      <c r="D132" s="10">
        <v>0</v>
      </c>
      <c r="E132" s="10">
        <v>0</v>
      </c>
      <c r="F132" s="10">
        <v>0</v>
      </c>
      <c r="G132" s="10">
        <v>0</v>
      </c>
      <c r="H132" s="10">
        <v>0</v>
      </c>
      <c r="I132" s="10">
        <v>0</v>
      </c>
      <c r="J132" s="10">
        <v>0</v>
      </c>
      <c r="K132" s="6" t="str">
        <f t="shared" si="11"/>
        <v>-</v>
      </c>
      <c r="L132" s="6" t="str">
        <f t="shared" si="10"/>
        <v>-</v>
      </c>
      <c r="M132" s="6" t="str">
        <f t="shared" si="10"/>
        <v>-</v>
      </c>
      <c r="N132" s="6" t="str">
        <f t="shared" si="10"/>
        <v>-</v>
      </c>
    </row>
    <row r="133" spans="2:14" ht="15" thickBot="1" x14ac:dyDescent="0.25">
      <c r="B133" s="4" t="s">
        <v>68</v>
      </c>
      <c r="C133" s="10">
        <v>2</v>
      </c>
      <c r="D133" s="10">
        <v>0</v>
      </c>
      <c r="E133" s="10">
        <v>2</v>
      </c>
      <c r="F133" s="10">
        <v>4</v>
      </c>
      <c r="G133" s="10">
        <v>3</v>
      </c>
      <c r="H133" s="10">
        <v>1</v>
      </c>
      <c r="I133" s="10">
        <v>0</v>
      </c>
      <c r="J133" s="10">
        <v>4</v>
      </c>
      <c r="K133" s="6">
        <f t="shared" si="11"/>
        <v>0.5</v>
      </c>
      <c r="L133" s="6" t="str">
        <f t="shared" si="10"/>
        <v>-</v>
      </c>
      <c r="M133" s="6">
        <f t="shared" si="10"/>
        <v>-1</v>
      </c>
      <c r="N133" s="6">
        <f t="shared" si="10"/>
        <v>0</v>
      </c>
    </row>
    <row r="134" spans="2:14" ht="15" thickBot="1" x14ac:dyDescent="0.25">
      <c r="B134" s="4" t="s">
        <v>36</v>
      </c>
      <c r="C134" s="6">
        <f>IF(C128=0,"-",C128/(C128+C129))</f>
        <v>1</v>
      </c>
      <c r="D134" s="6" t="str">
        <f>IF(D128=0,"-",D128/(D128+D129))</f>
        <v>-</v>
      </c>
      <c r="E134" s="6">
        <f t="shared" ref="E134:J134" si="12">IF(E128=0,"-",E128/(E128+E129))</f>
        <v>1</v>
      </c>
      <c r="F134" s="6">
        <f t="shared" si="12"/>
        <v>1</v>
      </c>
      <c r="G134" s="6">
        <f t="shared" si="12"/>
        <v>0.66666666666666663</v>
      </c>
      <c r="H134" s="6">
        <f t="shared" si="12"/>
        <v>1</v>
      </c>
      <c r="I134" s="6" t="str">
        <f t="shared" si="12"/>
        <v>-</v>
      </c>
      <c r="J134" s="6">
        <f t="shared" si="12"/>
        <v>0.75</v>
      </c>
      <c r="K134" s="6">
        <f>IF(OR(C134="-",G134="-"),"-",(G134-C134)/C134)</f>
        <v>-0.33333333333333337</v>
      </c>
      <c r="L134" s="6" t="str">
        <f t="shared" ref="L134:N135" si="13">IF(OR(D134="-",H134="-"),"-",(H134-D134)/D134)</f>
        <v>-</v>
      </c>
      <c r="M134" s="6" t="str">
        <f t="shared" si="13"/>
        <v>-</v>
      </c>
      <c r="N134" s="6">
        <f t="shared" si="13"/>
        <v>-0.25</v>
      </c>
    </row>
    <row r="135" spans="2:14" ht="15" thickBot="1" x14ac:dyDescent="0.25">
      <c r="B135" s="4" t="s">
        <v>37</v>
      </c>
      <c r="C135" s="6" t="str">
        <f>IF(C131=0,"-",C131/(C130+C131))</f>
        <v>-</v>
      </c>
      <c r="D135" s="6" t="str">
        <f t="shared" ref="D135:J135" si="14">IF(D131=0,"-",D131/(D130+D131))</f>
        <v>-</v>
      </c>
      <c r="E135" s="6" t="str">
        <f t="shared" si="14"/>
        <v>-</v>
      </c>
      <c r="F135" s="6" t="str">
        <f t="shared" si="14"/>
        <v>-</v>
      </c>
      <c r="G135" s="6" t="str">
        <f t="shared" si="14"/>
        <v>-</v>
      </c>
      <c r="H135" s="6" t="str">
        <f t="shared" si="14"/>
        <v>-</v>
      </c>
      <c r="I135" s="6" t="str">
        <f t="shared" si="14"/>
        <v>-</v>
      </c>
      <c r="J135" s="6" t="str">
        <f t="shared" si="14"/>
        <v>-</v>
      </c>
      <c r="K135" s="6" t="str">
        <f>IF(OR(C135="-",G135="-"),"-",(G135-C135)/C135)</f>
        <v>-</v>
      </c>
      <c r="L135" s="6" t="str">
        <f t="shared" si="13"/>
        <v>-</v>
      </c>
      <c r="M135" s="6" t="str">
        <f t="shared" si="13"/>
        <v>-</v>
      </c>
      <c r="N135" s="6" t="str">
        <f t="shared" si="13"/>
        <v>-</v>
      </c>
    </row>
    <row r="136" spans="2:14" x14ac:dyDescent="0.2">
      <c r="C136" s="13"/>
    </row>
    <row r="137" spans="2:14" x14ac:dyDescent="0.2">
      <c r="C137" s="13"/>
      <c r="M137" s="14"/>
    </row>
    <row r="138" spans="2:14" x14ac:dyDescent="0.2">
      <c r="C138" s="13"/>
    </row>
    <row r="141" spans="2:14" ht="29.25" customHeight="1" thickBot="1" x14ac:dyDescent="0.25">
      <c r="C141" s="27" t="s">
        <v>103</v>
      </c>
      <c r="D141" s="28"/>
      <c r="E141" s="28"/>
      <c r="F141" s="29"/>
      <c r="G141" s="27" t="s">
        <v>104</v>
      </c>
      <c r="H141" s="28"/>
      <c r="I141" s="28"/>
      <c r="J141" s="29"/>
      <c r="K141" s="30" t="s">
        <v>58</v>
      </c>
      <c r="L141" s="31"/>
      <c r="M141" s="31"/>
      <c r="N141" s="31"/>
    </row>
    <row r="142" spans="2:14" ht="57.75" customHeight="1" thickBot="1" x14ac:dyDescent="0.25">
      <c r="C142" s="12" t="s">
        <v>60</v>
      </c>
      <c r="D142" s="12" t="s">
        <v>70</v>
      </c>
      <c r="E142" s="12" t="s">
        <v>69</v>
      </c>
      <c r="F142" s="12" t="s">
        <v>62</v>
      </c>
      <c r="G142" s="12" t="s">
        <v>60</v>
      </c>
      <c r="H142" s="12" t="s">
        <v>70</v>
      </c>
      <c r="I142" s="12" t="s">
        <v>69</v>
      </c>
      <c r="J142" s="12" t="s">
        <v>62</v>
      </c>
      <c r="K142" s="12" t="s">
        <v>60</v>
      </c>
      <c r="L142" s="12" t="s">
        <v>70</v>
      </c>
      <c r="M142" s="12" t="s">
        <v>69</v>
      </c>
      <c r="N142" s="12" t="s">
        <v>62</v>
      </c>
    </row>
    <row r="143" spans="2:14" ht="15" thickBot="1" x14ac:dyDescent="0.25">
      <c r="B143" s="4" t="s">
        <v>71</v>
      </c>
      <c r="C143" s="10">
        <v>10</v>
      </c>
      <c r="D143" s="10">
        <v>0</v>
      </c>
      <c r="E143" s="10">
        <v>1</v>
      </c>
      <c r="F143" s="10">
        <v>11</v>
      </c>
      <c r="G143" s="10">
        <v>5</v>
      </c>
      <c r="H143" s="10">
        <v>0</v>
      </c>
      <c r="I143" s="10">
        <v>0</v>
      </c>
      <c r="J143" s="10">
        <v>5</v>
      </c>
      <c r="K143" s="6">
        <f>IF(C143=0,"-",(G143-C143)/C143)</f>
        <v>-0.5</v>
      </c>
      <c r="L143" s="6" t="str">
        <f t="shared" ref="L143:N147" si="15">IF(D143=0,"-",(H143-D143)/D143)</f>
        <v>-</v>
      </c>
      <c r="M143" s="6">
        <f t="shared" si="15"/>
        <v>-1</v>
      </c>
      <c r="N143" s="6">
        <f t="shared" si="15"/>
        <v>-0.54545454545454541</v>
      </c>
    </row>
    <row r="144" spans="2:14" ht="15" thickBot="1" x14ac:dyDescent="0.25">
      <c r="B144" s="4" t="s">
        <v>72</v>
      </c>
      <c r="C144" s="10">
        <v>0</v>
      </c>
      <c r="D144" s="10">
        <v>0</v>
      </c>
      <c r="E144" s="10">
        <v>1</v>
      </c>
      <c r="F144" s="10">
        <v>1</v>
      </c>
      <c r="G144" s="10">
        <v>0</v>
      </c>
      <c r="H144" s="10">
        <v>0</v>
      </c>
      <c r="I144" s="10">
        <v>0</v>
      </c>
      <c r="J144" s="10">
        <v>0</v>
      </c>
      <c r="K144" s="6" t="str">
        <f t="shared" ref="K144:K147" si="16">IF(C144=0,"-",(G144-C144)/C144)</f>
        <v>-</v>
      </c>
      <c r="L144" s="6" t="str">
        <f t="shared" si="15"/>
        <v>-</v>
      </c>
      <c r="M144" s="6">
        <f t="shared" si="15"/>
        <v>-1</v>
      </c>
      <c r="N144" s="6">
        <f t="shared" si="15"/>
        <v>-1</v>
      </c>
    </row>
    <row r="145" spans="2:14" ht="15" thickBot="1" x14ac:dyDescent="0.25">
      <c r="B145" s="4" t="s">
        <v>73</v>
      </c>
      <c r="C145" s="10">
        <v>34</v>
      </c>
      <c r="D145" s="10">
        <v>0</v>
      </c>
      <c r="E145" s="10">
        <v>8</v>
      </c>
      <c r="F145" s="10">
        <v>42</v>
      </c>
      <c r="G145" s="10">
        <v>19</v>
      </c>
      <c r="H145" s="10">
        <v>0</v>
      </c>
      <c r="I145" s="10">
        <v>3</v>
      </c>
      <c r="J145" s="10">
        <v>22</v>
      </c>
      <c r="K145" s="6">
        <f t="shared" si="16"/>
        <v>-0.44117647058823528</v>
      </c>
      <c r="L145" s="6" t="str">
        <f t="shared" si="15"/>
        <v>-</v>
      </c>
      <c r="M145" s="6">
        <f t="shared" si="15"/>
        <v>-0.625</v>
      </c>
      <c r="N145" s="6">
        <f t="shared" si="15"/>
        <v>-0.47619047619047616</v>
      </c>
    </row>
    <row r="146" spans="2:14" ht="15" thickBot="1" x14ac:dyDescent="0.25">
      <c r="B146" s="4" t="s">
        <v>74</v>
      </c>
      <c r="C146" s="10">
        <v>9</v>
      </c>
      <c r="D146" s="10">
        <v>0</v>
      </c>
      <c r="E146" s="10">
        <v>1</v>
      </c>
      <c r="F146" s="10">
        <v>10</v>
      </c>
      <c r="G146" s="10">
        <v>8</v>
      </c>
      <c r="H146" s="10">
        <v>0</v>
      </c>
      <c r="I146" s="10">
        <v>3</v>
      </c>
      <c r="J146" s="10">
        <v>11</v>
      </c>
      <c r="K146" s="6">
        <f t="shared" si="16"/>
        <v>-0.1111111111111111</v>
      </c>
      <c r="L146" s="6" t="str">
        <f t="shared" si="15"/>
        <v>-</v>
      </c>
      <c r="M146" s="6">
        <f t="shared" si="15"/>
        <v>2</v>
      </c>
      <c r="N146" s="6">
        <f t="shared" si="15"/>
        <v>0.1</v>
      </c>
    </row>
    <row r="147" spans="2:14" ht="15" thickBot="1" x14ac:dyDescent="0.25">
      <c r="B147" s="4" t="s">
        <v>75</v>
      </c>
      <c r="C147" s="10">
        <v>1</v>
      </c>
      <c r="D147" s="10">
        <v>0</v>
      </c>
      <c r="E147" s="10">
        <v>0</v>
      </c>
      <c r="F147" s="10">
        <v>1</v>
      </c>
      <c r="G147" s="10">
        <v>0</v>
      </c>
      <c r="H147" s="10">
        <v>0</v>
      </c>
      <c r="I147" s="10">
        <v>0</v>
      </c>
      <c r="J147" s="10">
        <v>0</v>
      </c>
      <c r="K147" s="6">
        <f t="shared" si="16"/>
        <v>-1</v>
      </c>
      <c r="L147" s="6" t="str">
        <f t="shared" si="15"/>
        <v>-</v>
      </c>
      <c r="M147" s="6" t="str">
        <f t="shared" si="15"/>
        <v>-</v>
      </c>
      <c r="N147" s="6">
        <f t="shared" si="15"/>
        <v>-1</v>
      </c>
    </row>
    <row r="148" spans="2:14" ht="15" thickBot="1" x14ac:dyDescent="0.25">
      <c r="B148" s="7" t="s">
        <v>68</v>
      </c>
      <c r="C148" s="10">
        <v>54</v>
      </c>
      <c r="D148" s="10">
        <v>0</v>
      </c>
      <c r="E148" s="10">
        <v>11</v>
      </c>
      <c r="F148" s="10">
        <v>65</v>
      </c>
      <c r="G148" s="10">
        <v>32</v>
      </c>
      <c r="H148" s="10">
        <v>0</v>
      </c>
      <c r="I148" s="10">
        <v>6</v>
      </c>
      <c r="J148" s="10">
        <v>38</v>
      </c>
      <c r="K148" s="6">
        <f t="shared" ref="K148" si="17">IF(C148=0,"-",(G148-C148)/C148)</f>
        <v>-0.40740740740740738</v>
      </c>
      <c r="L148" s="6" t="str">
        <f t="shared" ref="L148" si="18">IF(D148=0,"-",(H148-D148)/D148)</f>
        <v>-</v>
      </c>
      <c r="M148" s="6">
        <f t="shared" ref="M148" si="19">IF(E148=0,"-",(I148-E148)/E148)</f>
        <v>-0.45454545454545453</v>
      </c>
      <c r="N148" s="6">
        <f t="shared" ref="N148" si="20">IF(F148=0,"-",(J148-F148)/F148)</f>
        <v>-0.41538461538461541</v>
      </c>
    </row>
    <row r="149" spans="2:14" ht="29.25" thickBot="1" x14ac:dyDescent="0.25">
      <c r="B149" s="7" t="s">
        <v>76</v>
      </c>
      <c r="C149" s="6">
        <f t="shared" ref="C149:J150" si="21">IF(C143=0,"-",(C143/(C143+C145)))</f>
        <v>0.22727272727272727</v>
      </c>
      <c r="D149" s="6" t="str">
        <f t="shared" si="21"/>
        <v>-</v>
      </c>
      <c r="E149" s="6">
        <f t="shared" si="21"/>
        <v>0.1111111111111111</v>
      </c>
      <c r="F149" s="6">
        <f t="shared" si="21"/>
        <v>0.20754716981132076</v>
      </c>
      <c r="G149" s="6">
        <f t="shared" si="21"/>
        <v>0.20833333333333334</v>
      </c>
      <c r="H149" s="6" t="str">
        <f t="shared" si="21"/>
        <v>-</v>
      </c>
      <c r="I149" s="6" t="str">
        <f t="shared" si="21"/>
        <v>-</v>
      </c>
      <c r="J149" s="6">
        <f t="shared" si="21"/>
        <v>0.18518518518518517</v>
      </c>
      <c r="K149" s="6">
        <f>IF(OR(C149="-",G149="-"),"-",(G149-C149)/C149)</f>
        <v>-8.3333333333333259E-2</v>
      </c>
      <c r="L149" s="6" t="str">
        <f t="shared" ref="L149:N150" si="22">IF(OR(D149="-",H149="-"),"-",(H149-D149)/D149)</f>
        <v>-</v>
      </c>
      <c r="M149" s="6" t="str">
        <f t="shared" si="22"/>
        <v>-</v>
      </c>
      <c r="N149" s="6">
        <f t="shared" si="22"/>
        <v>-0.10774410774410784</v>
      </c>
    </row>
    <row r="150" spans="2:14" ht="29.25" thickBot="1" x14ac:dyDescent="0.25">
      <c r="B150" s="7" t="s">
        <v>77</v>
      </c>
      <c r="C150" s="6" t="str">
        <f t="shared" si="21"/>
        <v>-</v>
      </c>
      <c r="D150" s="6" t="str">
        <f t="shared" si="21"/>
        <v>-</v>
      </c>
      <c r="E150" s="6">
        <f t="shared" si="21"/>
        <v>0.5</v>
      </c>
      <c r="F150" s="6">
        <f t="shared" si="21"/>
        <v>9.0909090909090912E-2</v>
      </c>
      <c r="G150" s="6" t="str">
        <f t="shared" si="21"/>
        <v>-</v>
      </c>
      <c r="H150" s="6" t="str">
        <f t="shared" si="21"/>
        <v>-</v>
      </c>
      <c r="I150" s="6" t="str">
        <f t="shared" si="21"/>
        <v>-</v>
      </c>
      <c r="J150" s="6" t="str">
        <f t="shared" si="21"/>
        <v>-</v>
      </c>
      <c r="K150" s="6" t="str">
        <f>IF(OR(C150="-",G150="-"),"-",(G150-C150)/C150)</f>
        <v>-</v>
      </c>
      <c r="L150" s="6" t="str">
        <f t="shared" si="22"/>
        <v>-</v>
      </c>
      <c r="M150" s="6" t="str">
        <f t="shared" si="22"/>
        <v>-</v>
      </c>
      <c r="N150" s="6" t="str">
        <f t="shared" si="22"/>
        <v>-</v>
      </c>
    </row>
    <row r="151" spans="2:14" ht="14.25" x14ac:dyDescent="0.2">
      <c r="B151" s="7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</row>
    <row r="154" spans="2:14" ht="14.25" x14ac:dyDescent="0.2">
      <c r="B154" s="7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</row>
    <row r="155" spans="2:14" ht="14.25" x14ac:dyDescent="0.2">
      <c r="B155" s="7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</row>
    <row r="156" spans="2:14" ht="29.25" customHeight="1" thickBot="1" x14ac:dyDescent="0.25">
      <c r="B156" s="7"/>
      <c r="C156" s="8" t="s">
        <v>103</v>
      </c>
      <c r="D156" s="8" t="s">
        <v>104</v>
      </c>
      <c r="E156" s="8" t="s">
        <v>99</v>
      </c>
    </row>
    <row r="157" spans="2:14" ht="15" thickBot="1" x14ac:dyDescent="0.25">
      <c r="B157" s="4" t="s">
        <v>94</v>
      </c>
      <c r="C157" s="19">
        <v>43</v>
      </c>
      <c r="D157" s="19">
        <v>27</v>
      </c>
      <c r="E157" s="18">
        <f>IF(C157=0,"-",(D157-C157)/C157)</f>
        <v>-0.37209302325581395</v>
      </c>
      <c r="F157" s="18"/>
      <c r="G157" s="18"/>
      <c r="H157" s="18"/>
      <c r="I157" s="18"/>
      <c r="J157" s="18"/>
      <c r="K157" s="18"/>
      <c r="L157" s="18"/>
      <c r="M157" s="18"/>
      <c r="N157" s="18"/>
    </row>
    <row r="158" spans="2:14" ht="15" thickBot="1" x14ac:dyDescent="0.25">
      <c r="B158" s="4" t="s">
        <v>95</v>
      </c>
      <c r="C158" s="19">
        <v>10</v>
      </c>
      <c r="D158" s="19">
        <v>5</v>
      </c>
      <c r="E158" s="18">
        <f t="shared" ref="E158:E159" si="23">IF(C158=0,"-",(D158-C158)/C158)</f>
        <v>-0.5</v>
      </c>
      <c r="F158" s="18"/>
      <c r="G158" s="18"/>
      <c r="H158" s="18"/>
      <c r="I158" s="18"/>
      <c r="J158" s="18"/>
      <c r="K158" s="18"/>
      <c r="L158" s="18"/>
      <c r="M158" s="18"/>
      <c r="N158" s="18"/>
    </row>
    <row r="159" spans="2:14" ht="15" thickBot="1" x14ac:dyDescent="0.25">
      <c r="B159" s="4" t="s">
        <v>96</v>
      </c>
      <c r="C159" s="19">
        <v>1</v>
      </c>
      <c r="D159" s="19">
        <v>0</v>
      </c>
      <c r="E159" s="18">
        <f t="shared" si="23"/>
        <v>-1</v>
      </c>
      <c r="F159" s="18"/>
      <c r="G159" s="18"/>
      <c r="H159" s="18"/>
      <c r="I159" s="18"/>
      <c r="J159" s="18"/>
      <c r="K159" s="18"/>
      <c r="L159" s="18"/>
      <c r="M159" s="18"/>
      <c r="N159" s="18"/>
    </row>
    <row r="160" spans="2:14" ht="15" thickBot="1" x14ac:dyDescent="0.25">
      <c r="B160" s="4" t="s">
        <v>97</v>
      </c>
      <c r="C160" s="18">
        <f>IF(C157=0,"-",C157/(C157+C158+C159))</f>
        <v>0.79629629629629628</v>
      </c>
      <c r="D160" s="18">
        <f>IF(D157=0,"-",D157/(D157+D158+D159))</f>
        <v>0.84375</v>
      </c>
      <c r="E160" s="18">
        <f>IF(OR(C160="-",D160="-"),"-",(D160-C160)/C160)</f>
        <v>5.9593023255813976E-2</v>
      </c>
      <c r="F160" s="18"/>
      <c r="G160" s="18"/>
      <c r="H160" s="18"/>
      <c r="I160" s="18"/>
      <c r="J160" s="18"/>
      <c r="K160" s="18"/>
      <c r="L160" s="18"/>
      <c r="M160" s="18"/>
      <c r="N160" s="18"/>
    </row>
    <row r="161" spans="2:14" ht="14.25" x14ac:dyDescent="0.2">
      <c r="B161" s="7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</row>
    <row r="162" spans="2:14" ht="14.25" x14ac:dyDescent="0.2">
      <c r="B162" s="7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</row>
    <row r="163" spans="2:14" ht="14.25" x14ac:dyDescent="0.2">
      <c r="B163" s="7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</row>
    <row r="165" spans="2:14" ht="42.75" customHeight="1" thickBot="1" x14ac:dyDescent="0.25">
      <c r="C165" s="8" t="s">
        <v>103</v>
      </c>
      <c r="D165" s="8" t="s">
        <v>104</v>
      </c>
      <c r="E165" s="8" t="s">
        <v>99</v>
      </c>
    </row>
    <row r="166" spans="2:14" ht="20.100000000000001" customHeight="1" thickBot="1" x14ac:dyDescent="0.25">
      <c r="B166" s="4" t="s">
        <v>38</v>
      </c>
      <c r="C166" s="5">
        <v>4</v>
      </c>
      <c r="D166" s="5">
        <v>4</v>
      </c>
      <c r="E166" s="6">
        <f>IF(C166=0,"-",(D166-C166)/C166)</f>
        <v>0</v>
      </c>
    </row>
    <row r="167" spans="2:14" ht="20.100000000000001" customHeight="1" thickBot="1" x14ac:dyDescent="0.25">
      <c r="B167" s="4" t="s">
        <v>41</v>
      </c>
      <c r="C167" s="5">
        <v>0</v>
      </c>
      <c r="D167" s="5">
        <v>2</v>
      </c>
      <c r="E167" s="6" t="str">
        <f t="shared" ref="E167:E168" si="24">IF(C167=0,"-",(D167-C167)/C167)</f>
        <v>-</v>
      </c>
    </row>
    <row r="168" spans="2:14" ht="20.100000000000001" customHeight="1" thickBot="1" x14ac:dyDescent="0.25">
      <c r="B168" s="4" t="s">
        <v>42</v>
      </c>
      <c r="C168" s="5">
        <v>4</v>
      </c>
      <c r="D168" s="5">
        <v>1</v>
      </c>
      <c r="E168" s="6">
        <f t="shared" si="24"/>
        <v>-0.75</v>
      </c>
    </row>
    <row r="169" spans="2:14" ht="20.100000000000001" customHeight="1" thickBot="1" x14ac:dyDescent="0.25">
      <c r="B169" s="4" t="s">
        <v>98</v>
      </c>
      <c r="C169" s="6">
        <f>IF(C166=0,"-",(C167+C168)/C166)</f>
        <v>1</v>
      </c>
      <c r="D169" s="6">
        <f>IF(D166=0,"-",(D167+D168)/D166)</f>
        <v>0.75</v>
      </c>
      <c r="E169" s="6">
        <f t="shared" ref="E169:E171" si="25">IF(OR(C169="-",D169="-"),"-",(D169-C169)/C169)</f>
        <v>-0.25</v>
      </c>
    </row>
    <row r="170" spans="2:14" ht="20.100000000000001" customHeight="1" thickBot="1" x14ac:dyDescent="0.25">
      <c r="B170" s="4" t="s">
        <v>39</v>
      </c>
      <c r="C170" s="6" t="s">
        <v>105</v>
      </c>
      <c r="D170" s="6">
        <v>0.66666666666666663</v>
      </c>
      <c r="E170" s="6" t="str">
        <f t="shared" si="25"/>
        <v>-</v>
      </c>
    </row>
    <row r="171" spans="2:14" ht="20.100000000000001" customHeight="1" thickBot="1" x14ac:dyDescent="0.25">
      <c r="B171" s="4" t="s">
        <v>40</v>
      </c>
      <c r="C171" s="6">
        <v>1</v>
      </c>
      <c r="D171" s="6">
        <v>1</v>
      </c>
      <c r="E171" s="6">
        <f t="shared" si="25"/>
        <v>0</v>
      </c>
    </row>
    <row r="172" spans="2:14" ht="20.100000000000001" customHeight="1" x14ac:dyDescent="0.2">
      <c r="B172" s="7"/>
      <c r="C172" s="18"/>
      <c r="D172" s="18"/>
      <c r="E172" s="18"/>
    </row>
    <row r="177" spans="2:8" ht="42.75" customHeight="1" thickBot="1" x14ac:dyDescent="0.25">
      <c r="C177" s="8" t="s">
        <v>103</v>
      </c>
      <c r="D177" s="8" t="s">
        <v>104</v>
      </c>
      <c r="E177" s="8" t="s">
        <v>99</v>
      </c>
    </row>
    <row r="178" spans="2:8" ht="15" thickBot="1" x14ac:dyDescent="0.25">
      <c r="B178" s="15" t="s">
        <v>81</v>
      </c>
      <c r="C178" s="5">
        <v>4</v>
      </c>
      <c r="D178" s="5">
        <v>1</v>
      </c>
      <c r="E178" s="6">
        <f>IF(C178=0,"-",(D178-C178)/C178)</f>
        <v>-0.75</v>
      </c>
      <c r="H178" s="13"/>
    </row>
    <row r="179" spans="2:8" ht="15" thickBot="1" x14ac:dyDescent="0.25">
      <c r="B179" s="4" t="s">
        <v>43</v>
      </c>
      <c r="C179" s="5">
        <v>2</v>
      </c>
      <c r="D179" s="5">
        <v>1</v>
      </c>
      <c r="E179" s="6">
        <f t="shared" ref="E179:E185" si="26">IF(C179=0,"-",(D179-C179)/C179)</f>
        <v>-0.5</v>
      </c>
      <c r="H179" s="13"/>
    </row>
    <row r="180" spans="2:8" ht="15" thickBot="1" x14ac:dyDescent="0.25">
      <c r="B180" s="4" t="s">
        <v>47</v>
      </c>
      <c r="C180" s="5">
        <v>1</v>
      </c>
      <c r="D180" s="5">
        <v>0</v>
      </c>
      <c r="E180" s="6">
        <f t="shared" si="26"/>
        <v>-1</v>
      </c>
      <c r="H180" s="13"/>
    </row>
    <row r="181" spans="2:8" ht="15" thickBot="1" x14ac:dyDescent="0.25">
      <c r="B181" s="4" t="s">
        <v>78</v>
      </c>
      <c r="C181" s="5">
        <v>1</v>
      </c>
      <c r="D181" s="5">
        <v>0</v>
      </c>
      <c r="E181" s="6">
        <f t="shared" si="26"/>
        <v>-1</v>
      </c>
      <c r="H181" s="13"/>
    </row>
    <row r="182" spans="2:8" ht="15" thickBot="1" x14ac:dyDescent="0.25">
      <c r="B182" s="15" t="s">
        <v>79</v>
      </c>
      <c r="C182" s="5">
        <v>71</v>
      </c>
      <c r="D182" s="5">
        <v>24</v>
      </c>
      <c r="E182" s="6">
        <f t="shared" si="26"/>
        <v>-0.6619718309859155</v>
      </c>
      <c r="H182" s="13"/>
    </row>
    <row r="183" spans="2:8" ht="15" thickBot="1" x14ac:dyDescent="0.25">
      <c r="B183" s="4" t="s">
        <v>47</v>
      </c>
      <c r="C183" s="5">
        <v>63</v>
      </c>
      <c r="D183" s="5">
        <v>22</v>
      </c>
      <c r="E183" s="6">
        <f t="shared" si="26"/>
        <v>-0.65079365079365081</v>
      </c>
      <c r="H183" s="13"/>
    </row>
    <row r="184" spans="2:8" ht="15" thickBot="1" x14ac:dyDescent="0.25">
      <c r="B184" s="4" t="s">
        <v>70</v>
      </c>
      <c r="C184" s="5">
        <v>0</v>
      </c>
      <c r="D184" s="5">
        <v>0</v>
      </c>
      <c r="E184" s="6" t="str">
        <f t="shared" si="26"/>
        <v>-</v>
      </c>
      <c r="H184" s="13"/>
    </row>
    <row r="185" spans="2:8" ht="15" thickBot="1" x14ac:dyDescent="0.25">
      <c r="B185" s="4" t="s">
        <v>80</v>
      </c>
      <c r="C185" s="5">
        <v>8</v>
      </c>
      <c r="D185" s="5">
        <v>2</v>
      </c>
      <c r="E185" s="6">
        <f t="shared" si="26"/>
        <v>-0.75</v>
      </c>
      <c r="H185" s="13"/>
    </row>
    <row r="196" spans="2:5" ht="42.75" customHeight="1" thickBot="1" x14ac:dyDescent="0.25">
      <c r="C196" s="8" t="s">
        <v>103</v>
      </c>
      <c r="D196" s="8" t="s">
        <v>104</v>
      </c>
      <c r="E196" s="8" t="s">
        <v>99</v>
      </c>
    </row>
    <row r="197" spans="2:5" ht="15" thickBot="1" x14ac:dyDescent="0.25">
      <c r="B197" s="4" t="s">
        <v>82</v>
      </c>
      <c r="C197" s="5">
        <v>0</v>
      </c>
      <c r="D197" s="5">
        <v>1</v>
      </c>
      <c r="E197" s="6" t="str">
        <f t="shared" ref="E197:E200" si="27">IF(C197=0,"-",(D197-C197)/C197)</f>
        <v>-</v>
      </c>
    </row>
    <row r="198" spans="2:5" ht="15" thickBot="1" x14ac:dyDescent="0.25">
      <c r="B198" s="4" t="s">
        <v>83</v>
      </c>
      <c r="C198" s="5">
        <v>0</v>
      </c>
      <c r="D198" s="5">
        <v>0</v>
      </c>
      <c r="E198" s="6" t="str">
        <f t="shared" si="27"/>
        <v>-</v>
      </c>
    </row>
    <row r="199" spans="2:5" ht="15" thickBot="1" x14ac:dyDescent="0.25">
      <c r="B199" s="4" t="s">
        <v>84</v>
      </c>
      <c r="C199" s="5">
        <v>0</v>
      </c>
      <c r="D199" s="5">
        <v>1</v>
      </c>
      <c r="E199" s="6" t="str">
        <f t="shared" si="27"/>
        <v>-</v>
      </c>
    </row>
    <row r="200" spans="2:5" ht="15" thickBot="1" x14ac:dyDescent="0.25">
      <c r="B200" s="4" t="s">
        <v>85</v>
      </c>
      <c r="C200" s="5">
        <v>0</v>
      </c>
      <c r="D200" s="5">
        <v>0</v>
      </c>
      <c r="E200" s="6" t="str">
        <f t="shared" si="27"/>
        <v>-</v>
      </c>
    </row>
    <row r="201" spans="2:5" ht="14.25" x14ac:dyDescent="0.2">
      <c r="B201" s="7"/>
      <c r="C201" s="19"/>
      <c r="D201" s="19"/>
      <c r="E201" s="18"/>
    </row>
    <row r="206" spans="2:5" ht="42.75" customHeight="1" thickBot="1" x14ac:dyDescent="0.25">
      <c r="C206" s="8" t="s">
        <v>103</v>
      </c>
      <c r="D206" s="8" t="s">
        <v>104</v>
      </c>
      <c r="E206" s="8" t="s">
        <v>99</v>
      </c>
    </row>
    <row r="207" spans="2:5" ht="20.100000000000001" customHeight="1" thickBot="1" x14ac:dyDescent="0.25">
      <c r="B207" s="16" t="s">
        <v>88</v>
      </c>
      <c r="C207" s="5"/>
      <c r="D207" s="5"/>
      <c r="E207" s="6" t="str">
        <f t="shared" ref="E207:E210" si="28">IF(C207=0,"-",(D207-C207)/C207)</f>
        <v>-</v>
      </c>
    </row>
    <row r="208" spans="2:5" ht="20.100000000000001" customHeight="1" thickBot="1" x14ac:dyDescent="0.25">
      <c r="B208" s="17" t="s">
        <v>89</v>
      </c>
      <c r="C208" s="5">
        <v>0</v>
      </c>
      <c r="D208" s="5">
        <v>1</v>
      </c>
      <c r="E208" s="6" t="str">
        <f t="shared" si="28"/>
        <v>-</v>
      </c>
    </row>
    <row r="209" spans="2:5" ht="20.100000000000001" customHeight="1" thickBot="1" x14ac:dyDescent="0.25">
      <c r="B209" s="17" t="s">
        <v>86</v>
      </c>
      <c r="C209" s="5">
        <v>0</v>
      </c>
      <c r="D209" s="5">
        <v>1</v>
      </c>
      <c r="E209" s="6" t="str">
        <f t="shared" si="28"/>
        <v>-</v>
      </c>
    </row>
    <row r="210" spans="2:5" ht="20.100000000000001" customHeight="1" thickBot="1" x14ac:dyDescent="0.25">
      <c r="B210" s="17" t="s">
        <v>87</v>
      </c>
      <c r="C210" s="5">
        <v>0</v>
      </c>
      <c r="D210" s="5">
        <v>0</v>
      </c>
      <c r="E210" s="6" t="str">
        <f t="shared" si="28"/>
        <v>-</v>
      </c>
    </row>
    <row r="211" spans="2:5" ht="20.100000000000001" customHeight="1" thickBot="1" x14ac:dyDescent="0.25">
      <c r="B211" s="17" t="s">
        <v>90</v>
      </c>
      <c r="C211" s="5"/>
      <c r="D211" s="5"/>
      <c r="E211" s="6"/>
    </row>
    <row r="212" spans="2:5" ht="20.100000000000001" customHeight="1" thickBot="1" x14ac:dyDescent="0.25">
      <c r="B212" s="17" t="s">
        <v>89</v>
      </c>
      <c r="C212" s="5">
        <v>0</v>
      </c>
      <c r="D212" s="5">
        <v>0</v>
      </c>
      <c r="E212" s="6" t="str">
        <f>IF(C212=0,"-",(D212-C212)/C212)</f>
        <v>-</v>
      </c>
    </row>
    <row r="213" spans="2:5" ht="15" thickBot="1" x14ac:dyDescent="0.25">
      <c r="B213" s="17" t="s">
        <v>86</v>
      </c>
      <c r="C213" s="5">
        <v>0</v>
      </c>
      <c r="D213" s="5">
        <v>0</v>
      </c>
      <c r="E213" s="6" t="str">
        <f t="shared" ref="E213:E214" si="29">IF(C213=0,"-",(D213-C213)/C213)</f>
        <v>-</v>
      </c>
    </row>
    <row r="214" spans="2:5" ht="15" thickBot="1" x14ac:dyDescent="0.25">
      <c r="B214" s="17" t="s">
        <v>87</v>
      </c>
      <c r="C214" s="5">
        <v>0</v>
      </c>
      <c r="D214" s="5">
        <v>0</v>
      </c>
      <c r="E214" s="6" t="str">
        <f t="shared" si="29"/>
        <v>-</v>
      </c>
    </row>
    <row r="215" spans="2:5" ht="14.25" x14ac:dyDescent="0.2">
      <c r="B215" s="21"/>
      <c r="C215" s="19"/>
      <c r="D215" s="19"/>
      <c r="E215" s="18"/>
    </row>
    <row r="220" spans="2:5" ht="42.75" customHeight="1" thickBot="1" x14ac:dyDescent="0.25">
      <c r="C220" s="8" t="s">
        <v>103</v>
      </c>
      <c r="D220" s="8" t="s">
        <v>104</v>
      </c>
      <c r="E220" s="8" t="s">
        <v>99</v>
      </c>
    </row>
    <row r="221" spans="2:5" ht="15" thickBot="1" x14ac:dyDescent="0.25">
      <c r="B221" s="16" t="s">
        <v>91</v>
      </c>
      <c r="C221" s="5">
        <v>1</v>
      </c>
      <c r="D221" s="5">
        <v>1</v>
      </c>
      <c r="E221" s="6">
        <f t="shared" ref="E221:E223" si="30">IF(C221=0,"-",(D221-C221)/C221)</f>
        <v>0</v>
      </c>
    </row>
    <row r="222" spans="2:5" ht="15" thickBot="1" x14ac:dyDescent="0.25">
      <c r="B222" s="16" t="s">
        <v>92</v>
      </c>
      <c r="C222" s="5">
        <v>0</v>
      </c>
      <c r="D222" s="5">
        <v>1</v>
      </c>
      <c r="E222" s="6" t="str">
        <f t="shared" si="30"/>
        <v>-</v>
      </c>
    </row>
    <row r="223" spans="2:5" ht="15" thickBot="1" x14ac:dyDescent="0.25">
      <c r="B223" s="16" t="s">
        <v>93</v>
      </c>
      <c r="C223" s="5">
        <v>2</v>
      </c>
      <c r="D223" s="5">
        <v>3</v>
      </c>
      <c r="E223" s="6">
        <f t="shared" si="30"/>
        <v>0.5</v>
      </c>
    </row>
    <row r="224" spans="2:5" ht="15" thickBot="1" x14ac:dyDescent="0.25">
      <c r="C224" s="5"/>
      <c r="D224" s="5"/>
      <c r="E224" s="6"/>
    </row>
    <row r="225" spans="3:5" ht="15" thickBot="1" x14ac:dyDescent="0.25">
      <c r="C225" s="5"/>
      <c r="D225" s="5"/>
      <c r="E225" s="6"/>
    </row>
    <row r="226" spans="3:5" ht="15" thickBot="1" x14ac:dyDescent="0.25">
      <c r="C226" s="5"/>
      <c r="D226" s="5"/>
      <c r="E226" s="6"/>
    </row>
    <row r="227" spans="3:5" ht="15" thickBot="1" x14ac:dyDescent="0.25">
      <c r="C227" s="5"/>
      <c r="D227" s="5"/>
      <c r="E227" s="6"/>
    </row>
    <row r="228" spans="3:5" ht="15" thickBot="1" x14ac:dyDescent="0.25">
      <c r="C228" s="5"/>
      <c r="D228" s="5"/>
      <c r="E228" s="6"/>
    </row>
  </sheetData>
  <mergeCells count="6">
    <mergeCell ref="C126:F126"/>
    <mergeCell ref="G126:J126"/>
    <mergeCell ref="K126:N126"/>
    <mergeCell ref="C141:F141"/>
    <mergeCell ref="G141:J141"/>
    <mergeCell ref="K141:N141"/>
  </mergeCells>
  <pageMargins left="0.70866141732283472" right="0.70866141732283472" top="0.74803149606299213" bottom="0.74803149606299213" header="0.31496062992125984" footer="0.31496062992125984"/>
  <pageSetup paperSize="9" scale="35" fitToWidth="2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228"/>
  <sheetViews>
    <sheetView workbookViewId="0"/>
  </sheetViews>
  <sheetFormatPr baseColWidth="10" defaultRowHeight="12.75" x14ac:dyDescent="0.2"/>
  <cols>
    <col min="2" max="2" width="56.875" bestFit="1" customWidth="1"/>
    <col min="3" max="4" width="12.5" customWidth="1"/>
    <col min="5" max="5" width="12.75" customWidth="1"/>
    <col min="6" max="6" width="8.75" bestFit="1" customWidth="1"/>
    <col min="7" max="7" width="11.625" customWidth="1"/>
    <col min="8" max="8" width="12.125" customWidth="1"/>
    <col min="9" max="9" width="12.75" customWidth="1"/>
    <col min="10" max="10" width="8.75" bestFit="1" customWidth="1"/>
    <col min="11" max="11" width="11.625" bestFit="1" customWidth="1"/>
    <col min="12" max="12" width="12" bestFit="1" customWidth="1"/>
    <col min="13" max="13" width="12.75" customWidth="1"/>
    <col min="14" max="14" width="9.625" bestFit="1" customWidth="1"/>
  </cols>
  <sheetData>
    <row r="1" spans="1:5" ht="15" thickBot="1" x14ac:dyDescent="0.25">
      <c r="A1" s="5"/>
      <c r="B1" s="5"/>
    </row>
    <row r="2" spans="1:5" ht="15" thickBot="1" x14ac:dyDescent="0.25">
      <c r="A2" s="5"/>
      <c r="B2" s="5"/>
    </row>
    <row r="3" spans="1:5" ht="15" thickBot="1" x14ac:dyDescent="0.25">
      <c r="A3" s="5"/>
      <c r="B3" s="5"/>
    </row>
    <row r="11" spans="1:5" ht="27" customHeight="1" x14ac:dyDescent="0.2">
      <c r="B11" s="20" t="str">
        <f>Portada!B9</f>
        <v>1º Trimestre 2023</v>
      </c>
    </row>
    <row r="13" spans="1:5" ht="42.75" customHeight="1" thickBot="1" x14ac:dyDescent="0.25">
      <c r="C13" s="8" t="s">
        <v>103</v>
      </c>
      <c r="D13" s="8" t="s">
        <v>104</v>
      </c>
      <c r="E13" s="8" t="s">
        <v>99</v>
      </c>
    </row>
    <row r="14" spans="1:5" ht="20.100000000000001" customHeight="1" thickBot="1" x14ac:dyDescent="0.25">
      <c r="B14" s="4" t="s">
        <v>22</v>
      </c>
      <c r="C14" s="5">
        <v>5098</v>
      </c>
      <c r="D14" s="5">
        <v>5761</v>
      </c>
      <c r="E14" s="6">
        <f>IF(C14&gt;0,(D14-C14)/C14)</f>
        <v>0.13005100039231071</v>
      </c>
    </row>
    <row r="15" spans="1:5" ht="20.100000000000001" customHeight="1" thickBot="1" x14ac:dyDescent="0.25">
      <c r="B15" s="4" t="s">
        <v>17</v>
      </c>
      <c r="C15" s="5">
        <v>5032</v>
      </c>
      <c r="D15" s="5">
        <v>5714</v>
      </c>
      <c r="E15" s="6">
        <f t="shared" ref="E15:E25" si="0">IF(C15&gt;0,(D15-C15)/C15)</f>
        <v>0.13553259141494436</v>
      </c>
    </row>
    <row r="16" spans="1:5" ht="20.100000000000001" customHeight="1" thickBot="1" x14ac:dyDescent="0.25">
      <c r="B16" s="4" t="s">
        <v>18</v>
      </c>
      <c r="C16" s="5">
        <v>3024</v>
      </c>
      <c r="D16" s="5">
        <v>3352</v>
      </c>
      <c r="E16" s="6">
        <f t="shared" si="0"/>
        <v>0.10846560846560846</v>
      </c>
    </row>
    <row r="17" spans="2:5" ht="20.100000000000001" customHeight="1" thickBot="1" x14ac:dyDescent="0.25">
      <c r="B17" s="4" t="s">
        <v>19</v>
      </c>
      <c r="C17" s="5">
        <v>2008</v>
      </c>
      <c r="D17" s="5">
        <v>2362</v>
      </c>
      <c r="E17" s="6">
        <f t="shared" si="0"/>
        <v>0.17629482071713148</v>
      </c>
    </row>
    <row r="18" spans="2:5" ht="20.100000000000001" customHeight="1" thickBot="1" x14ac:dyDescent="0.25">
      <c r="B18" s="4" t="s">
        <v>100</v>
      </c>
      <c r="C18" s="5">
        <v>5</v>
      </c>
      <c r="D18" s="5">
        <v>8</v>
      </c>
      <c r="E18" s="6">
        <f>IF(C18=0,"-",(D18-C18)/C18)</f>
        <v>0.6</v>
      </c>
    </row>
    <row r="19" spans="2:5" ht="20.100000000000001" customHeight="1" thickBot="1" x14ac:dyDescent="0.25">
      <c r="B19" s="4" t="s">
        <v>101</v>
      </c>
      <c r="C19" s="5">
        <v>2</v>
      </c>
      <c r="D19" s="5">
        <v>1</v>
      </c>
      <c r="E19" s="6">
        <f>IF(C19=0,"-",(D19-C19)/C19)</f>
        <v>-0.5</v>
      </c>
    </row>
    <row r="20" spans="2:5" ht="20.100000000000001" customHeight="1" thickBot="1" x14ac:dyDescent="0.25">
      <c r="B20" s="4" t="s">
        <v>20</v>
      </c>
      <c r="C20" s="6">
        <f>C17/C15</f>
        <v>0.39904610492845788</v>
      </c>
      <c r="D20" s="6">
        <f>D17/D15</f>
        <v>0.41337066853342669</v>
      </c>
      <c r="E20" s="6">
        <f t="shared" si="0"/>
        <v>3.5897013974204708E-2</v>
      </c>
    </row>
    <row r="21" spans="2:5" ht="30" customHeight="1" thickBot="1" x14ac:dyDescent="0.25">
      <c r="B21" s="4" t="s">
        <v>23</v>
      </c>
      <c r="C21" s="5">
        <v>644</v>
      </c>
      <c r="D21" s="5">
        <v>715</v>
      </c>
      <c r="E21" s="6">
        <f t="shared" si="0"/>
        <v>0.11024844720496894</v>
      </c>
    </row>
    <row r="22" spans="2:5" ht="20.100000000000001" customHeight="1" thickBot="1" x14ac:dyDescent="0.25">
      <c r="B22" s="4" t="s">
        <v>24</v>
      </c>
      <c r="C22" s="5">
        <v>336</v>
      </c>
      <c r="D22" s="5">
        <v>397</v>
      </c>
      <c r="E22" s="6">
        <f t="shared" si="0"/>
        <v>0.18154761904761904</v>
      </c>
    </row>
    <row r="23" spans="2:5" ht="20.100000000000001" customHeight="1" thickBot="1" x14ac:dyDescent="0.25">
      <c r="B23" s="4" t="s">
        <v>25</v>
      </c>
      <c r="C23" s="5">
        <v>308</v>
      </c>
      <c r="D23" s="5">
        <v>318</v>
      </c>
      <c r="E23" s="6">
        <f t="shared" si="0"/>
        <v>3.2467532467532464E-2</v>
      </c>
    </row>
    <row r="24" spans="2:5" ht="20.100000000000001" customHeight="1" thickBot="1" x14ac:dyDescent="0.25">
      <c r="B24" s="4" t="s">
        <v>21</v>
      </c>
      <c r="C24" s="6">
        <f>C23/C21</f>
        <v>0.47826086956521741</v>
      </c>
      <c r="D24" s="6">
        <f t="shared" ref="D24" si="1">D23/D21</f>
        <v>0.44475524475524475</v>
      </c>
      <c r="E24" s="6">
        <f t="shared" si="0"/>
        <v>-7.0057215511761001E-2</v>
      </c>
    </row>
    <row r="25" spans="2:5" ht="20.100000000000001" customHeight="1" thickBot="1" x14ac:dyDescent="0.25">
      <c r="B25" s="7" t="s">
        <v>26</v>
      </c>
      <c r="C25" s="6">
        <v>0.12710842232227995</v>
      </c>
      <c r="D25" s="6">
        <v>0.14236279891142539</v>
      </c>
      <c r="E25" s="6">
        <f t="shared" si="0"/>
        <v>0.12001074602647796</v>
      </c>
    </row>
    <row r="33" spans="2:5" ht="42.75" customHeight="1" thickBot="1" x14ac:dyDescent="0.25">
      <c r="C33" s="8" t="s">
        <v>103</v>
      </c>
      <c r="D33" s="8" t="s">
        <v>104</v>
      </c>
      <c r="E33" s="8" t="s">
        <v>99</v>
      </c>
    </row>
    <row r="34" spans="2:5" ht="20.100000000000001" customHeight="1" thickBot="1" x14ac:dyDescent="0.25">
      <c r="B34" s="4" t="s">
        <v>27</v>
      </c>
      <c r="C34" s="5">
        <v>1239</v>
      </c>
      <c r="D34" s="5">
        <v>1428</v>
      </c>
      <c r="E34" s="6">
        <f>IF(C34&gt;0,(D34-C34)/C34,"-")</f>
        <v>0.15254237288135594</v>
      </c>
    </row>
    <row r="35" spans="2:5" ht="20.100000000000001" customHeight="1" thickBot="1" x14ac:dyDescent="0.25">
      <c r="B35" s="4" t="s">
        <v>29</v>
      </c>
      <c r="C35" s="5">
        <v>4</v>
      </c>
      <c r="D35" s="5">
        <v>3</v>
      </c>
      <c r="E35" s="6">
        <f t="shared" ref="E35:E37" si="2">IF(C35&gt;0,(D35-C35)/C35,"-")</f>
        <v>-0.25</v>
      </c>
    </row>
    <row r="36" spans="2:5" ht="20.100000000000001" customHeight="1" thickBot="1" x14ac:dyDescent="0.25">
      <c r="B36" s="4" t="s">
        <v>28</v>
      </c>
      <c r="C36" s="5">
        <v>596</v>
      </c>
      <c r="D36" s="5">
        <v>703</v>
      </c>
      <c r="E36" s="6">
        <f t="shared" si="2"/>
        <v>0.17953020134228187</v>
      </c>
    </row>
    <row r="37" spans="2:5" ht="20.100000000000001" customHeight="1" thickBot="1" x14ac:dyDescent="0.25">
      <c r="B37" s="4" t="s">
        <v>30</v>
      </c>
      <c r="C37" s="5">
        <v>639</v>
      </c>
      <c r="D37" s="5">
        <v>722</v>
      </c>
      <c r="E37" s="6">
        <f t="shared" si="2"/>
        <v>0.12989045383411579</v>
      </c>
    </row>
    <row r="43" spans="2:5" ht="42.75" customHeight="1" thickBot="1" x14ac:dyDescent="0.25">
      <c r="C43" s="8" t="s">
        <v>103</v>
      </c>
      <c r="D43" s="8" t="s">
        <v>104</v>
      </c>
      <c r="E43" s="8" t="s">
        <v>99</v>
      </c>
    </row>
    <row r="44" spans="2:5" ht="20.100000000000001" customHeight="1" thickBot="1" x14ac:dyDescent="0.25">
      <c r="B44" s="4" t="s">
        <v>33</v>
      </c>
      <c r="C44" s="5">
        <v>410</v>
      </c>
      <c r="D44" s="5">
        <v>460</v>
      </c>
      <c r="E44" s="6">
        <f>IF(C44&gt;0,(D44-C44)/C44,"-")</f>
        <v>0.12195121951219512</v>
      </c>
    </row>
    <row r="45" spans="2:5" ht="20.100000000000001" customHeight="1" thickBot="1" x14ac:dyDescent="0.25">
      <c r="B45" s="4" t="s">
        <v>34</v>
      </c>
      <c r="C45" s="5">
        <v>49</v>
      </c>
      <c r="D45" s="5">
        <v>62</v>
      </c>
      <c r="E45" s="6">
        <f t="shared" ref="E45:E51" si="3">IF(C45&gt;0,(D45-C45)/C45,"-")</f>
        <v>0.26530612244897961</v>
      </c>
    </row>
    <row r="46" spans="2:5" ht="20.100000000000001" customHeight="1" thickBot="1" x14ac:dyDescent="0.25">
      <c r="B46" s="4" t="s">
        <v>31</v>
      </c>
      <c r="C46" s="5">
        <v>108</v>
      </c>
      <c r="D46" s="5">
        <v>142</v>
      </c>
      <c r="E46" s="6">
        <f t="shared" si="3"/>
        <v>0.31481481481481483</v>
      </c>
    </row>
    <row r="47" spans="2:5" ht="20.100000000000001" customHeight="1" thickBot="1" x14ac:dyDescent="0.25">
      <c r="B47" s="4" t="s">
        <v>32</v>
      </c>
      <c r="C47" s="5">
        <v>2080</v>
      </c>
      <c r="D47" s="5">
        <v>2020</v>
      </c>
      <c r="E47" s="6">
        <f t="shared" si="3"/>
        <v>-2.8846153846153848E-2</v>
      </c>
    </row>
    <row r="48" spans="2:5" ht="20.100000000000001" customHeight="1" thickBot="1" x14ac:dyDescent="0.25">
      <c r="B48" s="4" t="s">
        <v>35</v>
      </c>
      <c r="C48" s="5">
        <v>1570</v>
      </c>
      <c r="D48" s="5">
        <v>1651</v>
      </c>
      <c r="E48" s="6">
        <f t="shared" si="3"/>
        <v>5.1592356687898092E-2</v>
      </c>
    </row>
    <row r="49" spans="2:5" ht="20.100000000000001" customHeight="1" thickBot="1" x14ac:dyDescent="0.25">
      <c r="B49" s="4" t="s">
        <v>67</v>
      </c>
      <c r="C49" s="5">
        <v>924</v>
      </c>
      <c r="D49" s="5">
        <v>1036</v>
      </c>
      <c r="E49" s="6">
        <f t="shared" si="3"/>
        <v>0.12121212121212122</v>
      </c>
    </row>
    <row r="50" spans="2:5" ht="20.100000000000001" customHeight="1" collapsed="1" thickBot="1" x14ac:dyDescent="0.25">
      <c r="B50" s="4" t="s">
        <v>36</v>
      </c>
      <c r="C50" s="6">
        <f>C44/(C44+C45)</f>
        <v>0.89324618736383443</v>
      </c>
      <c r="D50" s="6">
        <f>D44/(D44+D45)</f>
        <v>0.88122605363984674</v>
      </c>
      <c r="E50" s="6">
        <f t="shared" si="3"/>
        <v>-1.3456686291000854E-2</v>
      </c>
    </row>
    <row r="51" spans="2:5" ht="20.100000000000001" customHeight="1" thickBot="1" x14ac:dyDescent="0.25">
      <c r="B51" s="4" t="s">
        <v>37</v>
      </c>
      <c r="C51" s="6">
        <f>C47/(C46+C47)</f>
        <v>0.95063985374771476</v>
      </c>
      <c r="D51" s="6">
        <f t="shared" ref="D51" si="4">D47/(D46+D47)</f>
        <v>0.93432007400555039</v>
      </c>
      <c r="E51" s="6">
        <f t="shared" si="3"/>
        <v>-1.7167152921084439E-2</v>
      </c>
    </row>
    <row r="57" spans="2:5" ht="42.75" customHeight="1" thickBot="1" x14ac:dyDescent="0.25">
      <c r="C57" s="8" t="s">
        <v>103</v>
      </c>
      <c r="D57" s="8" t="s">
        <v>104</v>
      </c>
      <c r="E57" s="8" t="s">
        <v>99</v>
      </c>
    </row>
    <row r="58" spans="2:5" ht="20.100000000000001" customHeight="1" thickBot="1" x14ac:dyDescent="0.25">
      <c r="B58" s="4" t="s">
        <v>38</v>
      </c>
      <c r="C58" s="5">
        <v>451</v>
      </c>
      <c r="D58" s="5">
        <v>531</v>
      </c>
      <c r="E58" s="6">
        <f>IF(C58&gt;0,(D58-C58)/C58,"-")</f>
        <v>0.17738359201773837</v>
      </c>
    </row>
    <row r="59" spans="2:5" ht="20.100000000000001" customHeight="1" thickBot="1" x14ac:dyDescent="0.25">
      <c r="B59" s="4" t="s">
        <v>41</v>
      </c>
      <c r="C59" s="5">
        <v>218</v>
      </c>
      <c r="D59" s="5">
        <v>264</v>
      </c>
      <c r="E59" s="6">
        <f t="shared" ref="E59:E63" si="5">IF(C59&gt;0,(D59-C59)/C59,"-")</f>
        <v>0.21100917431192662</v>
      </c>
    </row>
    <row r="60" spans="2:5" ht="20.100000000000001" customHeight="1" thickBot="1" x14ac:dyDescent="0.25">
      <c r="B60" s="4" t="s">
        <v>42</v>
      </c>
      <c r="C60" s="5">
        <v>165</v>
      </c>
      <c r="D60" s="5">
        <v>197</v>
      </c>
      <c r="E60" s="6">
        <f t="shared" si="5"/>
        <v>0.19393939393939394</v>
      </c>
    </row>
    <row r="61" spans="2:5" ht="20.100000000000001" customHeight="1" collapsed="1" thickBot="1" x14ac:dyDescent="0.25">
      <c r="B61" s="4" t="s">
        <v>98</v>
      </c>
      <c r="C61" s="6">
        <f>(C59+C60)/C58</f>
        <v>0.84922394678492241</v>
      </c>
      <c r="D61" s="6">
        <f>(D59+D60)/D58</f>
        <v>0.86817325800376643</v>
      </c>
      <c r="E61" s="6">
        <f t="shared" si="5"/>
        <v>2.2313679790335911E-2</v>
      </c>
    </row>
    <row r="62" spans="2:5" ht="20.100000000000001" customHeight="1" thickBot="1" x14ac:dyDescent="0.25">
      <c r="B62" s="4" t="s">
        <v>39</v>
      </c>
      <c r="C62" s="6">
        <v>0.83206106870229013</v>
      </c>
      <c r="D62" s="6">
        <v>0.84887459807073951</v>
      </c>
      <c r="E62" s="6">
        <f t="shared" si="5"/>
        <v>2.0207085754741907E-2</v>
      </c>
    </row>
    <row r="63" spans="2:5" ht="20.100000000000001" customHeight="1" thickBot="1" x14ac:dyDescent="0.25">
      <c r="B63" s="4" t="s">
        <v>40</v>
      </c>
      <c r="C63" s="6">
        <v>0.87301587301587302</v>
      </c>
      <c r="D63" s="6">
        <v>0.8954545454545455</v>
      </c>
      <c r="E63" s="6">
        <f t="shared" si="5"/>
        <v>2.5702479338843023E-2</v>
      </c>
    </row>
    <row r="64" spans="2:5" ht="15" thickBot="1" x14ac:dyDescent="0.25">
      <c r="E64" s="6"/>
    </row>
    <row r="69" spans="2:5" ht="42.75" customHeight="1" thickBot="1" x14ac:dyDescent="0.25">
      <c r="C69" s="8" t="s">
        <v>103</v>
      </c>
      <c r="D69" s="8" t="s">
        <v>104</v>
      </c>
      <c r="E69" s="8" t="s">
        <v>99</v>
      </c>
    </row>
    <row r="70" spans="2:5" ht="20.100000000000001" customHeight="1" thickBot="1" x14ac:dyDescent="0.25">
      <c r="B70" s="4" t="s">
        <v>44</v>
      </c>
      <c r="C70" s="5">
        <v>6739</v>
      </c>
      <c r="D70" s="5">
        <v>7563</v>
      </c>
      <c r="E70" s="6">
        <f>IF(C70&gt;0,(D70-C70)/C70,"-")</f>
        <v>0.12227333432259979</v>
      </c>
    </row>
    <row r="71" spans="2:5" ht="20.100000000000001" customHeight="1" thickBot="1" x14ac:dyDescent="0.25">
      <c r="B71" s="4" t="s">
        <v>45</v>
      </c>
      <c r="C71" s="5">
        <v>2212</v>
      </c>
      <c r="D71" s="5">
        <v>2374</v>
      </c>
      <c r="E71" s="6">
        <f t="shared" ref="E71:E77" si="6">IF(C71&gt;0,(D71-C71)/C71,"-")</f>
        <v>7.3236889692585891E-2</v>
      </c>
    </row>
    <row r="72" spans="2:5" ht="20.100000000000001" customHeight="1" thickBot="1" x14ac:dyDescent="0.25">
      <c r="B72" s="4" t="s">
        <v>43</v>
      </c>
      <c r="C72" s="5">
        <v>31</v>
      </c>
      <c r="D72" s="5">
        <v>59</v>
      </c>
      <c r="E72" s="6">
        <f t="shared" si="6"/>
        <v>0.90322580645161288</v>
      </c>
    </row>
    <row r="73" spans="2:5" ht="20.100000000000001" customHeight="1" thickBot="1" x14ac:dyDescent="0.25">
      <c r="B73" s="4" t="s">
        <v>46</v>
      </c>
      <c r="C73" s="5">
        <v>2652</v>
      </c>
      <c r="D73" s="5">
        <v>3219</v>
      </c>
      <c r="E73" s="6">
        <f t="shared" si="6"/>
        <v>0.21380090497737556</v>
      </c>
    </row>
    <row r="74" spans="2:5" ht="20.100000000000001" customHeight="1" thickBot="1" x14ac:dyDescent="0.25">
      <c r="B74" s="4" t="s">
        <v>47</v>
      </c>
      <c r="C74" s="5">
        <v>1663</v>
      </c>
      <c r="D74" s="5">
        <v>1743</v>
      </c>
      <c r="E74" s="6">
        <f t="shared" si="6"/>
        <v>4.810583283223091E-2</v>
      </c>
    </row>
    <row r="75" spans="2:5" ht="20.100000000000001" customHeight="1" thickBot="1" x14ac:dyDescent="0.25">
      <c r="B75" s="4" t="s">
        <v>48</v>
      </c>
      <c r="C75" s="5">
        <v>167</v>
      </c>
      <c r="D75" s="5">
        <v>164</v>
      </c>
      <c r="E75" s="6">
        <f t="shared" si="6"/>
        <v>-1.7964071856287425E-2</v>
      </c>
    </row>
    <row r="76" spans="2:5" ht="20.100000000000001" customHeight="1" thickBot="1" x14ac:dyDescent="0.25">
      <c r="B76" s="4" t="s">
        <v>49</v>
      </c>
      <c r="C76" s="5">
        <v>0</v>
      </c>
      <c r="D76" s="5">
        <v>0</v>
      </c>
      <c r="E76" s="6" t="str">
        <f t="shared" si="6"/>
        <v>-</v>
      </c>
    </row>
    <row r="77" spans="2:5" ht="20.100000000000001" customHeight="1" thickBot="1" x14ac:dyDescent="0.25">
      <c r="B77" s="4" t="s">
        <v>50</v>
      </c>
      <c r="C77" s="5">
        <v>14</v>
      </c>
      <c r="D77" s="5">
        <v>4</v>
      </c>
      <c r="E77" s="6">
        <f t="shared" si="6"/>
        <v>-0.7142857142857143</v>
      </c>
    </row>
    <row r="89" spans="2:5" ht="42.75" customHeight="1" thickBot="1" x14ac:dyDescent="0.25">
      <c r="C89" s="8" t="s">
        <v>103</v>
      </c>
      <c r="D89" s="8" t="s">
        <v>104</v>
      </c>
      <c r="E89" s="8" t="s">
        <v>99</v>
      </c>
    </row>
    <row r="90" spans="2:5" ht="29.25" thickBot="1" x14ac:dyDescent="0.25">
      <c r="B90" s="4" t="s">
        <v>51</v>
      </c>
      <c r="C90" s="5">
        <v>484</v>
      </c>
      <c r="D90" s="5">
        <v>583</v>
      </c>
      <c r="E90" s="6">
        <f>IF(C90&gt;0,(D90-C90)/C90,"-")</f>
        <v>0.20454545454545456</v>
      </c>
    </row>
    <row r="91" spans="2:5" ht="29.25" thickBot="1" x14ac:dyDescent="0.25">
      <c r="B91" s="4" t="s">
        <v>52</v>
      </c>
      <c r="C91" s="5">
        <v>413</v>
      </c>
      <c r="D91" s="5">
        <v>351</v>
      </c>
      <c r="E91" s="6">
        <f t="shared" ref="E91:E93" si="7">IF(C91&gt;0,(D91-C91)/C91,"-")</f>
        <v>-0.15012106537530268</v>
      </c>
    </row>
    <row r="92" spans="2:5" ht="29.25" customHeight="1" thickBot="1" x14ac:dyDescent="0.25">
      <c r="B92" s="4" t="s">
        <v>53</v>
      </c>
      <c r="C92" s="5">
        <v>540</v>
      </c>
      <c r="D92" s="5">
        <v>577</v>
      </c>
      <c r="E92" s="6">
        <f t="shared" si="7"/>
        <v>6.851851851851852E-2</v>
      </c>
    </row>
    <row r="93" spans="2:5" ht="29.25" customHeight="1" thickBot="1" x14ac:dyDescent="0.25">
      <c r="B93" s="4" t="s">
        <v>54</v>
      </c>
      <c r="C93" s="6">
        <f>(C90+C91)/(C90+C91+C92)</f>
        <v>0.62421711899791232</v>
      </c>
      <c r="D93" s="6">
        <f>(D90+D91)/(D90+D91+D92)</f>
        <v>0.61813368630046328</v>
      </c>
      <c r="E93" s="6">
        <f t="shared" si="7"/>
        <v>-9.7456998731708742E-3</v>
      </c>
    </row>
    <row r="99" spans="2:5" ht="42.75" customHeight="1" thickBot="1" x14ac:dyDescent="0.25">
      <c r="C99" s="8" t="s">
        <v>103</v>
      </c>
      <c r="D99" s="8" t="s">
        <v>104</v>
      </c>
      <c r="E99" s="8" t="s">
        <v>99</v>
      </c>
    </row>
    <row r="100" spans="2:5" ht="20.100000000000001" customHeight="1" thickBot="1" x14ac:dyDescent="0.25">
      <c r="B100" s="4" t="s">
        <v>38</v>
      </c>
      <c r="C100" s="5">
        <v>1451</v>
      </c>
      <c r="D100" s="5">
        <v>1527</v>
      </c>
      <c r="E100" s="6">
        <f>IF(C100&gt;0,(D100-C100)/C100,"-")</f>
        <v>5.2377670572019294E-2</v>
      </c>
    </row>
    <row r="101" spans="2:5" ht="20.100000000000001" customHeight="1" thickBot="1" x14ac:dyDescent="0.25">
      <c r="B101" s="4" t="s">
        <v>41</v>
      </c>
      <c r="C101" s="5">
        <v>506</v>
      </c>
      <c r="D101" s="5">
        <v>536</v>
      </c>
      <c r="E101" s="6">
        <f t="shared" ref="E101:E105" si="8">IF(C101&gt;0,(D101-C101)/C101,"-")</f>
        <v>5.9288537549407112E-2</v>
      </c>
    </row>
    <row r="102" spans="2:5" ht="20.100000000000001" customHeight="1" thickBot="1" x14ac:dyDescent="0.25">
      <c r="B102" s="4" t="s">
        <v>42</v>
      </c>
      <c r="C102" s="5">
        <v>392</v>
      </c>
      <c r="D102" s="5">
        <v>403</v>
      </c>
      <c r="E102" s="6">
        <f t="shared" si="8"/>
        <v>2.8061224489795918E-2</v>
      </c>
    </row>
    <row r="103" spans="2:5" ht="20.100000000000001" customHeight="1" thickBot="1" x14ac:dyDescent="0.25">
      <c r="B103" s="4" t="s">
        <v>98</v>
      </c>
      <c r="C103" s="6">
        <f>(C101+C102)/C100</f>
        <v>0.61888352860096485</v>
      </c>
      <c r="D103" s="6">
        <f>(D101+D102)/D100</f>
        <v>0.61493123772102165</v>
      </c>
      <c r="E103" s="6">
        <f t="shared" si="8"/>
        <v>-6.3861626579037652E-3</v>
      </c>
    </row>
    <row r="104" spans="2:5" ht="20.100000000000001" customHeight="1" thickBot="1" x14ac:dyDescent="0.25">
      <c r="B104" s="4" t="s">
        <v>39</v>
      </c>
      <c r="C104" s="6">
        <v>0.58362168396770475</v>
      </c>
      <c r="D104" s="6">
        <v>0.59489456159822418</v>
      </c>
      <c r="E104" s="6">
        <f t="shared" si="8"/>
        <v>1.9315385189052063E-2</v>
      </c>
    </row>
    <row r="105" spans="2:5" ht="20.100000000000001" customHeight="1" thickBot="1" x14ac:dyDescent="0.25">
      <c r="B105" s="4" t="s">
        <v>40</v>
      </c>
      <c r="C105" s="6">
        <v>0.67123287671232879</v>
      </c>
      <c r="D105" s="6">
        <v>0.64376996805111819</v>
      </c>
      <c r="E105" s="6">
        <f t="shared" si="8"/>
        <v>-4.0914129229966803E-2</v>
      </c>
    </row>
    <row r="111" spans="2:5" ht="42.75" customHeight="1" thickBot="1" x14ac:dyDescent="0.25">
      <c r="C111" s="8" t="s">
        <v>103</v>
      </c>
      <c r="D111" s="8" t="s">
        <v>104</v>
      </c>
      <c r="E111" s="8" t="s">
        <v>99</v>
      </c>
    </row>
    <row r="112" spans="2:5" ht="15" thickBot="1" x14ac:dyDescent="0.25">
      <c r="B112" s="4" t="s">
        <v>55</v>
      </c>
      <c r="C112" s="5">
        <v>1521</v>
      </c>
      <c r="D112" s="5">
        <v>1478</v>
      </c>
      <c r="E112" s="6">
        <f>IF(C112&gt;0,(D112-C112)/C112,"-")</f>
        <v>-2.827087442472058E-2</v>
      </c>
    </row>
    <row r="113" spans="2:14" ht="15" thickBot="1" x14ac:dyDescent="0.25">
      <c r="B113" s="4" t="s">
        <v>56</v>
      </c>
      <c r="C113" s="5">
        <v>611</v>
      </c>
      <c r="D113" s="5">
        <v>578</v>
      </c>
      <c r="E113" s="6">
        <f t="shared" ref="E113:E114" si="9">IF(C113&gt;0,(D113-C113)/C113,"-")</f>
        <v>-5.4009819967266774E-2</v>
      </c>
    </row>
    <row r="114" spans="2:14" ht="15" thickBot="1" x14ac:dyDescent="0.25">
      <c r="B114" s="4" t="s">
        <v>57</v>
      </c>
      <c r="C114" s="5">
        <v>910</v>
      </c>
      <c r="D114" s="5">
        <v>900</v>
      </c>
      <c r="E114" s="6">
        <f t="shared" si="9"/>
        <v>-1.098901098901099E-2</v>
      </c>
    </row>
    <row r="116" spans="2:14" x14ac:dyDescent="0.2">
      <c r="B116" s="9"/>
      <c r="C116" s="9"/>
      <c r="D116" s="9"/>
      <c r="E116" s="9"/>
      <c r="F116" s="9"/>
      <c r="G116" s="9"/>
      <c r="H116" s="9"/>
      <c r="I116" s="9"/>
      <c r="J116" s="9"/>
    </row>
    <row r="126" spans="2:14" ht="26.25" customHeight="1" thickBot="1" x14ac:dyDescent="0.25">
      <c r="C126" s="27" t="s">
        <v>103</v>
      </c>
      <c r="D126" s="28"/>
      <c r="E126" s="28"/>
      <c r="F126" s="29"/>
      <c r="G126" s="27" t="s">
        <v>104</v>
      </c>
      <c r="H126" s="28"/>
      <c r="I126" s="28"/>
      <c r="J126" s="29"/>
      <c r="K126" s="30" t="s">
        <v>58</v>
      </c>
      <c r="L126" s="31"/>
      <c r="M126" s="31"/>
      <c r="N126" s="31"/>
    </row>
    <row r="127" spans="2:14" ht="29.25" customHeight="1" thickBot="1" x14ac:dyDescent="0.25">
      <c r="C127" s="11" t="s">
        <v>59</v>
      </c>
      <c r="D127" s="12" t="s">
        <v>60</v>
      </c>
      <c r="E127" s="12" t="s">
        <v>61</v>
      </c>
      <c r="F127" s="12" t="s">
        <v>62</v>
      </c>
      <c r="G127" s="11" t="s">
        <v>59</v>
      </c>
      <c r="H127" s="12" t="s">
        <v>60</v>
      </c>
      <c r="I127" s="12" t="s">
        <v>61</v>
      </c>
      <c r="J127" s="12" t="s">
        <v>62</v>
      </c>
      <c r="K127" s="11" t="s">
        <v>59</v>
      </c>
      <c r="L127" s="12" t="s">
        <v>60</v>
      </c>
      <c r="M127" s="12" t="s">
        <v>61</v>
      </c>
      <c r="N127" s="12" t="s">
        <v>62</v>
      </c>
    </row>
    <row r="128" spans="2:14" ht="15" thickBot="1" x14ac:dyDescent="0.25">
      <c r="B128" s="4" t="s">
        <v>63</v>
      </c>
      <c r="C128" s="10">
        <v>9</v>
      </c>
      <c r="D128" s="10">
        <v>2</v>
      </c>
      <c r="E128" s="10">
        <v>7</v>
      </c>
      <c r="F128" s="10">
        <v>18</v>
      </c>
      <c r="G128" s="10">
        <v>6</v>
      </c>
      <c r="H128" s="10">
        <v>1</v>
      </c>
      <c r="I128" s="10">
        <v>8</v>
      </c>
      <c r="J128" s="10">
        <v>15</v>
      </c>
      <c r="K128" s="6">
        <f>IF(C128=0,"-",(G128-C128)/C128)</f>
        <v>-0.33333333333333331</v>
      </c>
      <c r="L128" s="6">
        <f t="shared" ref="L128:N133" si="10">IF(D128=0,"-",(H128-D128)/D128)</f>
        <v>-0.5</v>
      </c>
      <c r="M128" s="6">
        <f t="shared" si="10"/>
        <v>0.14285714285714285</v>
      </c>
      <c r="N128" s="6">
        <f t="shared" si="10"/>
        <v>-0.16666666666666666</v>
      </c>
    </row>
    <row r="129" spans="2:14" ht="15" thickBot="1" x14ac:dyDescent="0.25">
      <c r="B129" s="4" t="s">
        <v>64</v>
      </c>
      <c r="C129" s="10">
        <v>7</v>
      </c>
      <c r="D129" s="10">
        <v>1</v>
      </c>
      <c r="E129" s="10">
        <v>0</v>
      </c>
      <c r="F129" s="10">
        <v>8</v>
      </c>
      <c r="G129" s="10">
        <v>4</v>
      </c>
      <c r="H129" s="10">
        <v>1</v>
      </c>
      <c r="I129" s="10">
        <v>0</v>
      </c>
      <c r="J129" s="10">
        <v>5</v>
      </c>
      <c r="K129" s="6">
        <f t="shared" ref="K129:K133" si="11">IF(C129=0,"-",(G129-C129)/C129)</f>
        <v>-0.42857142857142855</v>
      </c>
      <c r="L129" s="6">
        <f t="shared" si="10"/>
        <v>0</v>
      </c>
      <c r="M129" s="6" t="str">
        <f t="shared" si="10"/>
        <v>-</v>
      </c>
      <c r="N129" s="6">
        <f t="shared" si="10"/>
        <v>-0.375</v>
      </c>
    </row>
    <row r="130" spans="2:14" ht="15" thickBot="1" x14ac:dyDescent="0.25">
      <c r="B130" s="4" t="s">
        <v>65</v>
      </c>
      <c r="C130" s="10">
        <v>0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6" t="str">
        <f t="shared" si="11"/>
        <v>-</v>
      </c>
      <c r="L130" s="6" t="str">
        <f t="shared" si="10"/>
        <v>-</v>
      </c>
      <c r="M130" s="6" t="str">
        <f t="shared" si="10"/>
        <v>-</v>
      </c>
      <c r="N130" s="6" t="str">
        <f t="shared" si="10"/>
        <v>-</v>
      </c>
    </row>
    <row r="131" spans="2:14" ht="15" thickBot="1" x14ac:dyDescent="0.25">
      <c r="B131" s="7" t="s">
        <v>66</v>
      </c>
      <c r="C131" s="10">
        <v>0</v>
      </c>
      <c r="D131" s="10">
        <v>0</v>
      </c>
      <c r="E131" s="10">
        <v>0</v>
      </c>
      <c r="F131" s="10">
        <v>0</v>
      </c>
      <c r="G131" s="10">
        <v>0</v>
      </c>
      <c r="H131" s="10">
        <v>0</v>
      </c>
      <c r="I131" s="10">
        <v>0</v>
      </c>
      <c r="J131" s="10">
        <v>0</v>
      </c>
      <c r="K131" s="6" t="str">
        <f t="shared" si="11"/>
        <v>-</v>
      </c>
      <c r="L131" s="6" t="str">
        <f t="shared" si="10"/>
        <v>-</v>
      </c>
      <c r="M131" s="6" t="str">
        <f t="shared" si="10"/>
        <v>-</v>
      </c>
      <c r="N131" s="6" t="str">
        <f t="shared" si="10"/>
        <v>-</v>
      </c>
    </row>
    <row r="132" spans="2:14" ht="15" thickBot="1" x14ac:dyDescent="0.25">
      <c r="B132" s="4" t="s">
        <v>67</v>
      </c>
      <c r="C132" s="10">
        <v>0</v>
      </c>
      <c r="D132" s="10">
        <v>0</v>
      </c>
      <c r="E132" s="10">
        <v>0</v>
      </c>
      <c r="F132" s="10">
        <v>0</v>
      </c>
      <c r="G132" s="10">
        <v>4</v>
      </c>
      <c r="H132" s="10">
        <v>0</v>
      </c>
      <c r="I132" s="10">
        <v>0</v>
      </c>
      <c r="J132" s="10">
        <v>4</v>
      </c>
      <c r="K132" s="6" t="str">
        <f t="shared" si="11"/>
        <v>-</v>
      </c>
      <c r="L132" s="6" t="str">
        <f t="shared" si="10"/>
        <v>-</v>
      </c>
      <c r="M132" s="6" t="str">
        <f t="shared" si="10"/>
        <v>-</v>
      </c>
      <c r="N132" s="6" t="str">
        <f t="shared" si="10"/>
        <v>-</v>
      </c>
    </row>
    <row r="133" spans="2:14" ht="15" thickBot="1" x14ac:dyDescent="0.25">
      <c r="B133" s="4" t="s">
        <v>68</v>
      </c>
      <c r="C133" s="10">
        <v>16</v>
      </c>
      <c r="D133" s="10">
        <v>3</v>
      </c>
      <c r="E133" s="10">
        <v>7</v>
      </c>
      <c r="F133" s="10">
        <v>26</v>
      </c>
      <c r="G133" s="10">
        <v>14</v>
      </c>
      <c r="H133" s="10">
        <v>2</v>
      </c>
      <c r="I133" s="10">
        <v>8</v>
      </c>
      <c r="J133" s="10">
        <v>24</v>
      </c>
      <c r="K133" s="6">
        <f t="shared" si="11"/>
        <v>-0.125</v>
      </c>
      <c r="L133" s="6">
        <f t="shared" si="10"/>
        <v>-0.33333333333333331</v>
      </c>
      <c r="M133" s="6">
        <f t="shared" si="10"/>
        <v>0.14285714285714285</v>
      </c>
      <c r="N133" s="6">
        <f t="shared" si="10"/>
        <v>-7.6923076923076927E-2</v>
      </c>
    </row>
    <row r="134" spans="2:14" ht="15" thickBot="1" x14ac:dyDescent="0.25">
      <c r="B134" s="4" t="s">
        <v>36</v>
      </c>
      <c r="C134" s="6">
        <f>IF(C128=0,"-",C128/(C128+C129))</f>
        <v>0.5625</v>
      </c>
      <c r="D134" s="6">
        <f>IF(D128=0,"-",D128/(D128+D129))</f>
        <v>0.66666666666666663</v>
      </c>
      <c r="E134" s="6">
        <f t="shared" ref="E134:J134" si="12">IF(E128=0,"-",E128/(E128+E129))</f>
        <v>1</v>
      </c>
      <c r="F134" s="6">
        <f t="shared" si="12"/>
        <v>0.69230769230769229</v>
      </c>
      <c r="G134" s="6">
        <f t="shared" si="12"/>
        <v>0.6</v>
      </c>
      <c r="H134" s="6">
        <f t="shared" si="12"/>
        <v>0.5</v>
      </c>
      <c r="I134" s="6">
        <f t="shared" si="12"/>
        <v>1</v>
      </c>
      <c r="J134" s="6">
        <f t="shared" si="12"/>
        <v>0.75</v>
      </c>
      <c r="K134" s="6">
        <f>IF(OR(C134="-",G134="-"),"-",(G134-C134)/C134)</f>
        <v>6.6666666666666624E-2</v>
      </c>
      <c r="L134" s="6">
        <f t="shared" ref="L134:N135" si="13">IF(OR(D134="-",H134="-"),"-",(H134-D134)/D134)</f>
        <v>-0.24999999999999994</v>
      </c>
      <c r="M134" s="6">
        <f t="shared" si="13"/>
        <v>0</v>
      </c>
      <c r="N134" s="6">
        <f t="shared" si="13"/>
        <v>8.3333333333333356E-2</v>
      </c>
    </row>
    <row r="135" spans="2:14" ht="15" thickBot="1" x14ac:dyDescent="0.25">
      <c r="B135" s="4" t="s">
        <v>37</v>
      </c>
      <c r="C135" s="6" t="str">
        <f>IF(C131=0,"-",C131/(C130+C131))</f>
        <v>-</v>
      </c>
      <c r="D135" s="6" t="str">
        <f t="shared" ref="D135:J135" si="14">IF(D131=0,"-",D131/(D130+D131))</f>
        <v>-</v>
      </c>
      <c r="E135" s="6" t="str">
        <f t="shared" si="14"/>
        <v>-</v>
      </c>
      <c r="F135" s="6" t="str">
        <f t="shared" si="14"/>
        <v>-</v>
      </c>
      <c r="G135" s="6" t="str">
        <f t="shared" si="14"/>
        <v>-</v>
      </c>
      <c r="H135" s="6" t="str">
        <f t="shared" si="14"/>
        <v>-</v>
      </c>
      <c r="I135" s="6" t="str">
        <f t="shared" si="14"/>
        <v>-</v>
      </c>
      <c r="J135" s="6" t="str">
        <f t="shared" si="14"/>
        <v>-</v>
      </c>
      <c r="K135" s="6" t="str">
        <f>IF(OR(C135="-",G135="-"),"-",(G135-C135)/C135)</f>
        <v>-</v>
      </c>
      <c r="L135" s="6" t="str">
        <f t="shared" si="13"/>
        <v>-</v>
      </c>
      <c r="M135" s="6" t="str">
        <f t="shared" si="13"/>
        <v>-</v>
      </c>
      <c r="N135" s="6" t="str">
        <f t="shared" si="13"/>
        <v>-</v>
      </c>
    </row>
    <row r="136" spans="2:14" x14ac:dyDescent="0.2">
      <c r="C136" s="13"/>
    </row>
    <row r="137" spans="2:14" x14ac:dyDescent="0.2">
      <c r="C137" s="13"/>
      <c r="M137" s="14"/>
    </row>
    <row r="138" spans="2:14" x14ac:dyDescent="0.2">
      <c r="C138" s="13"/>
    </row>
    <row r="141" spans="2:14" ht="29.25" customHeight="1" thickBot="1" x14ac:dyDescent="0.25">
      <c r="C141" s="27" t="s">
        <v>103</v>
      </c>
      <c r="D141" s="28"/>
      <c r="E141" s="28"/>
      <c r="F141" s="29"/>
      <c r="G141" s="27" t="s">
        <v>104</v>
      </c>
      <c r="H141" s="28"/>
      <c r="I141" s="28"/>
      <c r="J141" s="29"/>
      <c r="K141" s="30" t="s">
        <v>58</v>
      </c>
      <c r="L141" s="31"/>
      <c r="M141" s="31"/>
      <c r="N141" s="31"/>
    </row>
    <row r="142" spans="2:14" ht="57.75" customHeight="1" thickBot="1" x14ac:dyDescent="0.25">
      <c r="C142" s="12" t="s">
        <v>60</v>
      </c>
      <c r="D142" s="12" t="s">
        <v>70</v>
      </c>
      <c r="E142" s="12" t="s">
        <v>69</v>
      </c>
      <c r="F142" s="12" t="s">
        <v>62</v>
      </c>
      <c r="G142" s="12" t="s">
        <v>60</v>
      </c>
      <c r="H142" s="12" t="s">
        <v>70</v>
      </c>
      <c r="I142" s="12" t="s">
        <v>69</v>
      </c>
      <c r="J142" s="12" t="s">
        <v>62</v>
      </c>
      <c r="K142" s="12" t="s">
        <v>60</v>
      </c>
      <c r="L142" s="12" t="s">
        <v>70</v>
      </c>
      <c r="M142" s="12" t="s">
        <v>69</v>
      </c>
      <c r="N142" s="12" t="s">
        <v>62</v>
      </c>
    </row>
    <row r="143" spans="2:14" ht="15" thickBot="1" x14ac:dyDescent="0.25">
      <c r="B143" s="4" t="s">
        <v>71</v>
      </c>
      <c r="C143" s="10">
        <v>68</v>
      </c>
      <c r="D143" s="10">
        <v>0</v>
      </c>
      <c r="E143" s="10">
        <v>10</v>
      </c>
      <c r="F143" s="10">
        <v>78</v>
      </c>
      <c r="G143" s="10">
        <v>91</v>
      </c>
      <c r="H143" s="10">
        <v>0</v>
      </c>
      <c r="I143" s="10">
        <v>2</v>
      </c>
      <c r="J143" s="10">
        <v>93</v>
      </c>
      <c r="K143" s="6">
        <f>IF(C143=0,"-",(G143-C143)/C143)</f>
        <v>0.33823529411764708</v>
      </c>
      <c r="L143" s="6" t="str">
        <f t="shared" ref="L143:N147" si="15">IF(D143=0,"-",(H143-D143)/D143)</f>
        <v>-</v>
      </c>
      <c r="M143" s="6">
        <f t="shared" si="15"/>
        <v>-0.8</v>
      </c>
      <c r="N143" s="6">
        <f t="shared" si="15"/>
        <v>0.19230769230769232</v>
      </c>
    </row>
    <row r="144" spans="2:14" ht="15" thickBot="1" x14ac:dyDescent="0.25">
      <c r="B144" s="4" t="s">
        <v>72</v>
      </c>
      <c r="C144" s="10">
        <v>23</v>
      </c>
      <c r="D144" s="10">
        <v>0</v>
      </c>
      <c r="E144" s="10">
        <v>3</v>
      </c>
      <c r="F144" s="10">
        <v>26</v>
      </c>
      <c r="G144" s="10">
        <v>33</v>
      </c>
      <c r="H144" s="10">
        <v>0</v>
      </c>
      <c r="I144" s="10">
        <v>4</v>
      </c>
      <c r="J144" s="10">
        <v>37</v>
      </c>
      <c r="K144" s="6">
        <f t="shared" ref="K144:K147" si="16">IF(C144=0,"-",(G144-C144)/C144)</f>
        <v>0.43478260869565216</v>
      </c>
      <c r="L144" s="6" t="str">
        <f t="shared" si="15"/>
        <v>-</v>
      </c>
      <c r="M144" s="6">
        <f t="shared" si="15"/>
        <v>0.33333333333333331</v>
      </c>
      <c r="N144" s="6">
        <f t="shared" si="15"/>
        <v>0.42307692307692307</v>
      </c>
    </row>
    <row r="145" spans="2:14" ht="15" thickBot="1" x14ac:dyDescent="0.25">
      <c r="B145" s="4" t="s">
        <v>73</v>
      </c>
      <c r="C145" s="10">
        <v>235</v>
      </c>
      <c r="D145" s="10">
        <v>0</v>
      </c>
      <c r="E145" s="10">
        <v>12</v>
      </c>
      <c r="F145" s="10">
        <v>247</v>
      </c>
      <c r="G145" s="10">
        <v>221</v>
      </c>
      <c r="H145" s="10">
        <v>0</v>
      </c>
      <c r="I145" s="10">
        <v>11</v>
      </c>
      <c r="J145" s="10">
        <v>232</v>
      </c>
      <c r="K145" s="6">
        <f t="shared" si="16"/>
        <v>-5.9574468085106386E-2</v>
      </c>
      <c r="L145" s="6" t="str">
        <f t="shared" si="15"/>
        <v>-</v>
      </c>
      <c r="M145" s="6">
        <f t="shared" si="15"/>
        <v>-8.3333333333333329E-2</v>
      </c>
      <c r="N145" s="6">
        <f t="shared" si="15"/>
        <v>-6.0728744939271252E-2</v>
      </c>
    </row>
    <row r="146" spans="2:14" ht="15" thickBot="1" x14ac:dyDescent="0.25">
      <c r="B146" s="4" t="s">
        <v>74</v>
      </c>
      <c r="C146" s="10">
        <v>69</v>
      </c>
      <c r="D146" s="10">
        <v>0</v>
      </c>
      <c r="E146" s="10">
        <v>4</v>
      </c>
      <c r="F146" s="10">
        <v>73</v>
      </c>
      <c r="G146" s="10">
        <v>78</v>
      </c>
      <c r="H146" s="10">
        <v>0</v>
      </c>
      <c r="I146" s="10">
        <v>6</v>
      </c>
      <c r="J146" s="10">
        <v>84</v>
      </c>
      <c r="K146" s="6">
        <f t="shared" si="16"/>
        <v>0.13043478260869565</v>
      </c>
      <c r="L146" s="6" t="str">
        <f t="shared" si="15"/>
        <v>-</v>
      </c>
      <c r="M146" s="6">
        <f t="shared" si="15"/>
        <v>0.5</v>
      </c>
      <c r="N146" s="6">
        <f t="shared" si="15"/>
        <v>0.15068493150684931</v>
      </c>
    </row>
    <row r="147" spans="2:14" ht="15" thickBot="1" x14ac:dyDescent="0.25">
      <c r="B147" s="4" t="s">
        <v>75</v>
      </c>
      <c r="C147" s="10">
        <v>4</v>
      </c>
      <c r="D147" s="10">
        <v>0</v>
      </c>
      <c r="E147" s="10">
        <v>0</v>
      </c>
      <c r="F147" s="10">
        <v>4</v>
      </c>
      <c r="G147" s="10">
        <v>17</v>
      </c>
      <c r="H147" s="10">
        <v>0</v>
      </c>
      <c r="I147" s="10">
        <v>0</v>
      </c>
      <c r="J147" s="10">
        <v>17</v>
      </c>
      <c r="K147" s="6">
        <f t="shared" si="16"/>
        <v>3.25</v>
      </c>
      <c r="L147" s="6" t="str">
        <f t="shared" si="15"/>
        <v>-</v>
      </c>
      <c r="M147" s="6" t="str">
        <f t="shared" si="15"/>
        <v>-</v>
      </c>
      <c r="N147" s="6">
        <f t="shared" si="15"/>
        <v>3.25</v>
      </c>
    </row>
    <row r="148" spans="2:14" ht="15" thickBot="1" x14ac:dyDescent="0.25">
      <c r="B148" s="7" t="s">
        <v>68</v>
      </c>
      <c r="C148" s="10">
        <v>399</v>
      </c>
      <c r="D148" s="10">
        <v>0</v>
      </c>
      <c r="E148" s="10">
        <v>29</v>
      </c>
      <c r="F148" s="10">
        <v>428</v>
      </c>
      <c r="G148" s="10">
        <v>440</v>
      </c>
      <c r="H148" s="10">
        <v>0</v>
      </c>
      <c r="I148" s="10">
        <v>23</v>
      </c>
      <c r="J148" s="10">
        <v>463</v>
      </c>
      <c r="K148" s="6">
        <f t="shared" ref="K148" si="17">IF(C148=0,"-",(G148-C148)/C148)</f>
        <v>0.10275689223057644</v>
      </c>
      <c r="L148" s="6" t="str">
        <f t="shared" ref="L148" si="18">IF(D148=0,"-",(H148-D148)/D148)</f>
        <v>-</v>
      </c>
      <c r="M148" s="6">
        <f t="shared" ref="M148" si="19">IF(E148=0,"-",(I148-E148)/E148)</f>
        <v>-0.20689655172413793</v>
      </c>
      <c r="N148" s="6">
        <f t="shared" ref="N148" si="20">IF(F148=0,"-",(J148-F148)/F148)</f>
        <v>8.1775700934579434E-2</v>
      </c>
    </row>
    <row r="149" spans="2:14" ht="29.25" thickBot="1" x14ac:dyDescent="0.25">
      <c r="B149" s="7" t="s">
        <v>76</v>
      </c>
      <c r="C149" s="6">
        <f t="shared" ref="C149:J150" si="21">IF(C143=0,"-",(C143/(C143+C145)))</f>
        <v>0.22442244224422442</v>
      </c>
      <c r="D149" s="6" t="str">
        <f t="shared" si="21"/>
        <v>-</v>
      </c>
      <c r="E149" s="6">
        <f t="shared" si="21"/>
        <v>0.45454545454545453</v>
      </c>
      <c r="F149" s="6">
        <f t="shared" si="21"/>
        <v>0.24</v>
      </c>
      <c r="G149" s="6">
        <f t="shared" si="21"/>
        <v>0.29166666666666669</v>
      </c>
      <c r="H149" s="6" t="str">
        <f t="shared" si="21"/>
        <v>-</v>
      </c>
      <c r="I149" s="6">
        <f t="shared" si="21"/>
        <v>0.15384615384615385</v>
      </c>
      <c r="J149" s="6">
        <f t="shared" si="21"/>
        <v>0.28615384615384615</v>
      </c>
      <c r="K149" s="6">
        <f>IF(OR(C149="-",G149="-"),"-",(G149-C149)/C149)</f>
        <v>0.29963235294117657</v>
      </c>
      <c r="L149" s="6" t="str">
        <f t="shared" ref="L149:N150" si="22">IF(OR(D149="-",H149="-"),"-",(H149-D149)/D149)</f>
        <v>-</v>
      </c>
      <c r="M149" s="6">
        <f t="shared" si="22"/>
        <v>-0.66153846153846152</v>
      </c>
      <c r="N149" s="6">
        <f t="shared" si="22"/>
        <v>0.19230769230769232</v>
      </c>
    </row>
    <row r="150" spans="2:14" ht="29.25" thickBot="1" x14ac:dyDescent="0.25">
      <c r="B150" s="7" t="s">
        <v>77</v>
      </c>
      <c r="C150" s="6">
        <f t="shared" si="21"/>
        <v>0.25</v>
      </c>
      <c r="D150" s="6" t="str">
        <f t="shared" si="21"/>
        <v>-</v>
      </c>
      <c r="E150" s="6">
        <f t="shared" si="21"/>
        <v>0.42857142857142855</v>
      </c>
      <c r="F150" s="6">
        <f t="shared" si="21"/>
        <v>0.26262626262626265</v>
      </c>
      <c r="G150" s="6">
        <f t="shared" si="21"/>
        <v>0.29729729729729731</v>
      </c>
      <c r="H150" s="6" t="str">
        <f t="shared" si="21"/>
        <v>-</v>
      </c>
      <c r="I150" s="6">
        <f t="shared" si="21"/>
        <v>0.4</v>
      </c>
      <c r="J150" s="6">
        <f t="shared" si="21"/>
        <v>0.30578512396694213</v>
      </c>
      <c r="K150" s="6">
        <f>IF(OR(C150="-",G150="-"),"-",(G150-C150)/C150)</f>
        <v>0.18918918918918926</v>
      </c>
      <c r="L150" s="6" t="str">
        <f t="shared" si="22"/>
        <v>-</v>
      </c>
      <c r="M150" s="6">
        <f t="shared" si="22"/>
        <v>-6.6666666666666569E-2</v>
      </c>
      <c r="N150" s="6">
        <f t="shared" si="22"/>
        <v>0.16433566433566416</v>
      </c>
    </row>
    <row r="151" spans="2:14" ht="14.25" x14ac:dyDescent="0.2">
      <c r="B151" s="7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</row>
    <row r="154" spans="2:14" ht="14.25" x14ac:dyDescent="0.2">
      <c r="B154" s="7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</row>
    <row r="155" spans="2:14" ht="14.25" x14ac:dyDescent="0.2">
      <c r="B155" s="7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</row>
    <row r="156" spans="2:14" ht="29.25" customHeight="1" thickBot="1" x14ac:dyDescent="0.25">
      <c r="B156" s="7"/>
      <c r="C156" s="8" t="s">
        <v>103</v>
      </c>
      <c r="D156" s="8" t="s">
        <v>104</v>
      </c>
      <c r="E156" s="8" t="s">
        <v>99</v>
      </c>
    </row>
    <row r="157" spans="2:14" ht="15" thickBot="1" x14ac:dyDescent="0.25">
      <c r="B157" s="4" t="s">
        <v>94</v>
      </c>
      <c r="C157" s="19">
        <v>304</v>
      </c>
      <c r="D157" s="19">
        <v>300</v>
      </c>
      <c r="E157" s="18">
        <f>IF(C157=0,"-",(D157-C157)/C157)</f>
        <v>-1.3157894736842105E-2</v>
      </c>
      <c r="F157" s="18"/>
      <c r="G157" s="18"/>
      <c r="H157" s="18"/>
      <c r="I157" s="18"/>
      <c r="J157" s="18"/>
      <c r="K157" s="18"/>
      <c r="L157" s="18"/>
      <c r="M157" s="18"/>
      <c r="N157" s="18"/>
    </row>
    <row r="158" spans="2:14" ht="15" thickBot="1" x14ac:dyDescent="0.25">
      <c r="B158" s="4" t="s">
        <v>95</v>
      </c>
      <c r="C158" s="19">
        <v>90</v>
      </c>
      <c r="D158" s="19">
        <v>122</v>
      </c>
      <c r="E158" s="18">
        <f t="shared" ref="E158:E159" si="23">IF(C158=0,"-",(D158-C158)/C158)</f>
        <v>0.35555555555555557</v>
      </c>
      <c r="F158" s="18"/>
      <c r="G158" s="18"/>
      <c r="H158" s="18"/>
      <c r="I158" s="18"/>
      <c r="J158" s="18"/>
      <c r="K158" s="18"/>
      <c r="L158" s="18"/>
      <c r="M158" s="18"/>
      <c r="N158" s="18"/>
    </row>
    <row r="159" spans="2:14" ht="15" thickBot="1" x14ac:dyDescent="0.25">
      <c r="B159" s="4" t="s">
        <v>96</v>
      </c>
      <c r="C159" s="19">
        <v>5</v>
      </c>
      <c r="D159" s="19">
        <v>10</v>
      </c>
      <c r="E159" s="18">
        <f t="shared" si="23"/>
        <v>1</v>
      </c>
      <c r="F159" s="18"/>
      <c r="G159" s="18"/>
      <c r="H159" s="18"/>
      <c r="I159" s="18"/>
      <c r="J159" s="18"/>
      <c r="K159" s="18"/>
      <c r="L159" s="18"/>
      <c r="M159" s="18"/>
      <c r="N159" s="18"/>
    </row>
    <row r="160" spans="2:14" ht="15" thickBot="1" x14ac:dyDescent="0.25">
      <c r="B160" s="4" t="s">
        <v>97</v>
      </c>
      <c r="C160" s="18">
        <f>IF(C157=0,"-",C157/(C157+C158+C159))</f>
        <v>0.76190476190476186</v>
      </c>
      <c r="D160" s="18">
        <f>IF(D157=0,"-",D157/(D157+D158+D159))</f>
        <v>0.69444444444444442</v>
      </c>
      <c r="E160" s="18">
        <f>IF(OR(C160="-",D160="-"),"-",(D160-C160)/C160)</f>
        <v>-8.8541666666666644E-2</v>
      </c>
      <c r="F160" s="18"/>
      <c r="G160" s="18"/>
      <c r="H160" s="18"/>
      <c r="I160" s="18"/>
      <c r="J160" s="18"/>
      <c r="K160" s="18"/>
      <c r="L160" s="18"/>
      <c r="M160" s="18"/>
      <c r="N160" s="18"/>
    </row>
    <row r="161" spans="2:14" ht="14.25" x14ac:dyDescent="0.2">
      <c r="B161" s="7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</row>
    <row r="162" spans="2:14" ht="14.25" x14ac:dyDescent="0.2">
      <c r="B162" s="7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</row>
    <row r="163" spans="2:14" ht="14.25" x14ac:dyDescent="0.2">
      <c r="B163" s="7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</row>
    <row r="165" spans="2:14" ht="42.75" customHeight="1" thickBot="1" x14ac:dyDescent="0.25">
      <c r="C165" s="8" t="s">
        <v>103</v>
      </c>
      <c r="D165" s="8" t="s">
        <v>104</v>
      </c>
      <c r="E165" s="8" t="s">
        <v>99</v>
      </c>
    </row>
    <row r="166" spans="2:14" ht="20.100000000000001" customHeight="1" thickBot="1" x14ac:dyDescent="0.25">
      <c r="B166" s="4" t="s">
        <v>38</v>
      </c>
      <c r="C166" s="5">
        <v>26</v>
      </c>
      <c r="D166" s="5">
        <v>20</v>
      </c>
      <c r="E166" s="6">
        <f>IF(C166=0,"-",(D166-C166)/C166)</f>
        <v>-0.23076923076923078</v>
      </c>
    </row>
    <row r="167" spans="2:14" ht="20.100000000000001" customHeight="1" thickBot="1" x14ac:dyDescent="0.25">
      <c r="B167" s="4" t="s">
        <v>41</v>
      </c>
      <c r="C167" s="5">
        <v>10</v>
      </c>
      <c r="D167" s="5">
        <v>10</v>
      </c>
      <c r="E167" s="6">
        <f t="shared" ref="E167:E168" si="24">IF(C167=0,"-",(D167-C167)/C167)</f>
        <v>0</v>
      </c>
    </row>
    <row r="168" spans="2:14" ht="20.100000000000001" customHeight="1" thickBot="1" x14ac:dyDescent="0.25">
      <c r="B168" s="4" t="s">
        <v>42</v>
      </c>
      <c r="C168" s="5">
        <v>8</v>
      </c>
      <c r="D168" s="5">
        <v>5</v>
      </c>
      <c r="E168" s="6">
        <f t="shared" si="24"/>
        <v>-0.375</v>
      </c>
    </row>
    <row r="169" spans="2:14" ht="20.100000000000001" customHeight="1" thickBot="1" x14ac:dyDescent="0.25">
      <c r="B169" s="4" t="s">
        <v>98</v>
      </c>
      <c r="C169" s="6">
        <f>IF(C166=0,"-",(C167+C168)/C166)</f>
        <v>0.69230769230769229</v>
      </c>
      <c r="D169" s="6">
        <f>IF(D166=0,"-",(D167+D168)/D166)</f>
        <v>0.75</v>
      </c>
      <c r="E169" s="6">
        <f t="shared" ref="E169:E171" si="25">IF(OR(C169="-",D169="-"),"-",(D169-C169)/C169)</f>
        <v>8.3333333333333356E-2</v>
      </c>
    </row>
    <row r="170" spans="2:14" ht="20.100000000000001" customHeight="1" thickBot="1" x14ac:dyDescent="0.25">
      <c r="B170" s="4" t="s">
        <v>39</v>
      </c>
      <c r="C170" s="6">
        <v>0.625</v>
      </c>
      <c r="D170" s="6">
        <v>0.7142857142857143</v>
      </c>
      <c r="E170" s="6">
        <f t="shared" si="25"/>
        <v>0.14285714285714288</v>
      </c>
    </row>
    <row r="171" spans="2:14" ht="20.100000000000001" customHeight="1" thickBot="1" x14ac:dyDescent="0.25">
      <c r="B171" s="4" t="s">
        <v>40</v>
      </c>
      <c r="C171" s="6">
        <v>0.8</v>
      </c>
      <c r="D171" s="6">
        <v>0.83333333333333337</v>
      </c>
      <c r="E171" s="6">
        <f t="shared" si="25"/>
        <v>4.1666666666666657E-2</v>
      </c>
    </row>
    <row r="172" spans="2:14" ht="20.100000000000001" customHeight="1" x14ac:dyDescent="0.2">
      <c r="B172" s="7"/>
      <c r="C172" s="18"/>
      <c r="D172" s="18"/>
      <c r="E172" s="18"/>
    </row>
    <row r="177" spans="2:8" ht="42.75" customHeight="1" thickBot="1" x14ac:dyDescent="0.25">
      <c r="C177" s="8" t="s">
        <v>103</v>
      </c>
      <c r="D177" s="8" t="s">
        <v>104</v>
      </c>
      <c r="E177" s="8" t="s">
        <v>99</v>
      </c>
    </row>
    <row r="178" spans="2:8" ht="15" thickBot="1" x14ac:dyDescent="0.25">
      <c r="B178" s="15" t="s">
        <v>81</v>
      </c>
      <c r="C178" s="5">
        <v>40</v>
      </c>
      <c r="D178" s="5">
        <v>55</v>
      </c>
      <c r="E178" s="6">
        <f>IF(C178=0,"-",(D178-C178)/C178)</f>
        <v>0.375</v>
      </c>
      <c r="H178" s="13"/>
    </row>
    <row r="179" spans="2:8" ht="15" thickBot="1" x14ac:dyDescent="0.25">
      <c r="B179" s="4" t="s">
        <v>43</v>
      </c>
      <c r="C179" s="5">
        <v>27</v>
      </c>
      <c r="D179" s="5">
        <v>39</v>
      </c>
      <c r="E179" s="6">
        <f t="shared" ref="E179:E185" si="26">IF(C179=0,"-",(D179-C179)/C179)</f>
        <v>0.44444444444444442</v>
      </c>
      <c r="H179" s="13"/>
    </row>
    <row r="180" spans="2:8" ht="15" thickBot="1" x14ac:dyDescent="0.25">
      <c r="B180" s="4" t="s">
        <v>47</v>
      </c>
      <c r="C180" s="5">
        <v>6</v>
      </c>
      <c r="D180" s="5">
        <v>8</v>
      </c>
      <c r="E180" s="6">
        <f t="shared" si="26"/>
        <v>0.33333333333333331</v>
      </c>
      <c r="H180" s="13"/>
    </row>
    <row r="181" spans="2:8" ht="15" thickBot="1" x14ac:dyDescent="0.25">
      <c r="B181" s="4" t="s">
        <v>78</v>
      </c>
      <c r="C181" s="5">
        <v>7</v>
      </c>
      <c r="D181" s="5">
        <v>8</v>
      </c>
      <c r="E181" s="6">
        <f t="shared" si="26"/>
        <v>0.14285714285714285</v>
      </c>
      <c r="H181" s="13"/>
    </row>
    <row r="182" spans="2:8" ht="15" thickBot="1" x14ac:dyDescent="0.25">
      <c r="B182" s="15" t="s">
        <v>79</v>
      </c>
      <c r="C182" s="5">
        <v>502</v>
      </c>
      <c r="D182" s="5">
        <v>424</v>
      </c>
      <c r="E182" s="6">
        <f t="shared" si="26"/>
        <v>-0.15537848605577689</v>
      </c>
      <c r="H182" s="13"/>
    </row>
    <row r="183" spans="2:8" ht="15" thickBot="1" x14ac:dyDescent="0.25">
      <c r="B183" s="4" t="s">
        <v>47</v>
      </c>
      <c r="C183" s="5">
        <v>471</v>
      </c>
      <c r="D183" s="5">
        <v>402</v>
      </c>
      <c r="E183" s="6">
        <f t="shared" si="26"/>
        <v>-0.1464968152866242</v>
      </c>
      <c r="H183" s="13"/>
    </row>
    <row r="184" spans="2:8" ht="15" thickBot="1" x14ac:dyDescent="0.25">
      <c r="B184" s="4" t="s">
        <v>70</v>
      </c>
      <c r="C184" s="5">
        <v>0</v>
      </c>
      <c r="D184" s="5">
        <v>0</v>
      </c>
      <c r="E184" s="6" t="str">
        <f t="shared" si="26"/>
        <v>-</v>
      </c>
      <c r="H184" s="13"/>
    </row>
    <row r="185" spans="2:8" ht="15" thickBot="1" x14ac:dyDescent="0.25">
      <c r="B185" s="4" t="s">
        <v>80</v>
      </c>
      <c r="C185" s="5">
        <v>31</v>
      </c>
      <c r="D185" s="5">
        <v>22</v>
      </c>
      <c r="E185" s="6">
        <f t="shared" si="26"/>
        <v>-0.29032258064516131</v>
      </c>
      <c r="H185" s="13"/>
    </row>
    <row r="196" spans="2:5" ht="42.75" customHeight="1" thickBot="1" x14ac:dyDescent="0.25">
      <c r="C196" s="8" t="s">
        <v>103</v>
      </c>
      <c r="D196" s="8" t="s">
        <v>104</v>
      </c>
      <c r="E196" s="8" t="s">
        <v>99</v>
      </c>
    </row>
    <row r="197" spans="2:5" ht="15" thickBot="1" x14ac:dyDescent="0.25">
      <c r="B197" s="4" t="s">
        <v>82</v>
      </c>
      <c r="C197" s="5">
        <v>9</v>
      </c>
      <c r="D197" s="5">
        <v>6</v>
      </c>
      <c r="E197" s="6">
        <f t="shared" ref="E197:E200" si="27">IF(C197=0,"-",(D197-C197)/C197)</f>
        <v>-0.33333333333333331</v>
      </c>
    </row>
    <row r="198" spans="2:5" ht="15" thickBot="1" x14ac:dyDescent="0.25">
      <c r="B198" s="4" t="s">
        <v>83</v>
      </c>
      <c r="C198" s="5">
        <v>0</v>
      </c>
      <c r="D198" s="5">
        <v>2</v>
      </c>
      <c r="E198" s="6" t="str">
        <f t="shared" si="27"/>
        <v>-</v>
      </c>
    </row>
    <row r="199" spans="2:5" ht="15" thickBot="1" x14ac:dyDescent="0.25">
      <c r="B199" s="4" t="s">
        <v>84</v>
      </c>
      <c r="C199" s="5">
        <v>9</v>
      </c>
      <c r="D199" s="5">
        <v>8</v>
      </c>
      <c r="E199" s="6">
        <f t="shared" si="27"/>
        <v>-0.1111111111111111</v>
      </c>
    </row>
    <row r="200" spans="2:5" ht="15" thickBot="1" x14ac:dyDescent="0.25">
      <c r="B200" s="4" t="s">
        <v>85</v>
      </c>
      <c r="C200" s="5">
        <v>8</v>
      </c>
      <c r="D200" s="5">
        <v>3</v>
      </c>
      <c r="E200" s="6">
        <f t="shared" si="27"/>
        <v>-0.625</v>
      </c>
    </row>
    <row r="201" spans="2:5" ht="14.25" x14ac:dyDescent="0.2">
      <c r="B201" s="7"/>
      <c r="C201" s="19"/>
      <c r="D201" s="19"/>
      <c r="E201" s="18"/>
    </row>
    <row r="206" spans="2:5" ht="42.75" customHeight="1" thickBot="1" x14ac:dyDescent="0.25">
      <c r="C206" s="8" t="s">
        <v>103</v>
      </c>
      <c r="D206" s="8" t="s">
        <v>104</v>
      </c>
      <c r="E206" s="8" t="s">
        <v>99</v>
      </c>
    </row>
    <row r="207" spans="2:5" ht="20.100000000000001" customHeight="1" thickBot="1" x14ac:dyDescent="0.25">
      <c r="B207" s="16" t="s">
        <v>88</v>
      </c>
      <c r="C207" s="5"/>
      <c r="D207" s="5"/>
      <c r="E207" s="6" t="str">
        <f t="shared" ref="E207:E210" si="28">IF(C207=0,"-",(D207-C207)/C207)</f>
        <v>-</v>
      </c>
    </row>
    <row r="208" spans="2:5" ht="20.100000000000001" customHeight="1" thickBot="1" x14ac:dyDescent="0.25">
      <c r="B208" s="17" t="s">
        <v>89</v>
      </c>
      <c r="C208" s="5">
        <v>9</v>
      </c>
      <c r="D208" s="5">
        <v>6</v>
      </c>
      <c r="E208" s="6">
        <f t="shared" si="28"/>
        <v>-0.33333333333333331</v>
      </c>
    </row>
    <row r="209" spans="2:5" ht="20.100000000000001" customHeight="1" thickBot="1" x14ac:dyDescent="0.25">
      <c r="B209" s="17" t="s">
        <v>86</v>
      </c>
      <c r="C209" s="5">
        <v>7</v>
      </c>
      <c r="D209" s="5">
        <v>5</v>
      </c>
      <c r="E209" s="6">
        <f t="shared" si="28"/>
        <v>-0.2857142857142857</v>
      </c>
    </row>
    <row r="210" spans="2:5" ht="20.100000000000001" customHeight="1" thickBot="1" x14ac:dyDescent="0.25">
      <c r="B210" s="17" t="s">
        <v>87</v>
      </c>
      <c r="C210" s="5">
        <v>2</v>
      </c>
      <c r="D210" s="5">
        <v>1</v>
      </c>
      <c r="E210" s="6">
        <f t="shared" si="28"/>
        <v>-0.5</v>
      </c>
    </row>
    <row r="211" spans="2:5" ht="20.100000000000001" customHeight="1" thickBot="1" x14ac:dyDescent="0.25">
      <c r="B211" s="17" t="s">
        <v>90</v>
      </c>
      <c r="C211" s="5"/>
      <c r="D211" s="5"/>
      <c r="E211" s="6"/>
    </row>
    <row r="212" spans="2:5" ht="20.100000000000001" customHeight="1" thickBot="1" x14ac:dyDescent="0.25">
      <c r="B212" s="17" t="s">
        <v>89</v>
      </c>
      <c r="C212" s="5">
        <v>0</v>
      </c>
      <c r="D212" s="5">
        <v>2</v>
      </c>
      <c r="E212" s="6" t="str">
        <f>IF(C212=0,"-",(D212-C212)/C212)</f>
        <v>-</v>
      </c>
    </row>
    <row r="213" spans="2:5" ht="15" thickBot="1" x14ac:dyDescent="0.25">
      <c r="B213" s="17" t="s">
        <v>86</v>
      </c>
      <c r="C213" s="5">
        <v>0</v>
      </c>
      <c r="D213" s="5">
        <v>2</v>
      </c>
      <c r="E213" s="6" t="str">
        <f t="shared" ref="E213:E214" si="29">IF(C213=0,"-",(D213-C213)/C213)</f>
        <v>-</v>
      </c>
    </row>
    <row r="214" spans="2:5" ht="15" thickBot="1" x14ac:dyDescent="0.25">
      <c r="B214" s="17" t="s">
        <v>87</v>
      </c>
      <c r="C214" s="5">
        <v>0</v>
      </c>
      <c r="D214" s="5">
        <v>0</v>
      </c>
      <c r="E214" s="6" t="str">
        <f t="shared" si="29"/>
        <v>-</v>
      </c>
    </row>
    <row r="215" spans="2:5" ht="14.25" x14ac:dyDescent="0.2">
      <c r="B215" s="21"/>
      <c r="C215" s="19"/>
      <c r="D215" s="19"/>
      <c r="E215" s="18"/>
    </row>
    <row r="220" spans="2:5" ht="42.75" customHeight="1" thickBot="1" x14ac:dyDescent="0.25">
      <c r="C220" s="8" t="s">
        <v>103</v>
      </c>
      <c r="D220" s="8" t="s">
        <v>104</v>
      </c>
      <c r="E220" s="8" t="s">
        <v>99</v>
      </c>
    </row>
    <row r="221" spans="2:5" ht="15" thickBot="1" x14ac:dyDescent="0.25">
      <c r="B221" s="16" t="s">
        <v>91</v>
      </c>
      <c r="C221" s="5">
        <v>6</v>
      </c>
      <c r="D221" s="5">
        <v>11</v>
      </c>
      <c r="E221" s="6">
        <f t="shared" ref="E221:E223" si="30">IF(C221=0,"-",(D221-C221)/C221)</f>
        <v>0.83333333333333337</v>
      </c>
    </row>
    <row r="222" spans="2:5" ht="15" thickBot="1" x14ac:dyDescent="0.25">
      <c r="B222" s="16" t="s">
        <v>92</v>
      </c>
      <c r="C222" s="5">
        <v>12</v>
      </c>
      <c r="D222" s="5">
        <v>10</v>
      </c>
      <c r="E222" s="6">
        <f t="shared" si="30"/>
        <v>-0.16666666666666666</v>
      </c>
    </row>
    <row r="223" spans="2:5" ht="15" thickBot="1" x14ac:dyDescent="0.25">
      <c r="B223" s="16" t="s">
        <v>93</v>
      </c>
      <c r="C223" s="5">
        <v>23</v>
      </c>
      <c r="D223" s="5">
        <v>37</v>
      </c>
      <c r="E223" s="6">
        <f t="shared" si="30"/>
        <v>0.60869565217391308</v>
      </c>
    </row>
    <row r="224" spans="2:5" ht="15" thickBot="1" x14ac:dyDescent="0.25">
      <c r="C224" s="5"/>
      <c r="D224" s="5"/>
      <c r="E224" s="6"/>
    </row>
    <row r="225" spans="3:5" ht="15" thickBot="1" x14ac:dyDescent="0.25">
      <c r="C225" s="5"/>
      <c r="D225" s="5"/>
      <c r="E225" s="6"/>
    </row>
    <row r="226" spans="3:5" ht="15" thickBot="1" x14ac:dyDescent="0.25">
      <c r="C226" s="5"/>
      <c r="D226" s="5"/>
      <c r="E226" s="6"/>
    </row>
    <row r="227" spans="3:5" ht="15" thickBot="1" x14ac:dyDescent="0.25">
      <c r="C227" s="5"/>
      <c r="D227" s="5"/>
      <c r="E227" s="6"/>
    </row>
    <row r="228" spans="3:5" ht="15" thickBot="1" x14ac:dyDescent="0.25">
      <c r="C228" s="5"/>
      <c r="D228" s="5"/>
      <c r="E228" s="6"/>
    </row>
  </sheetData>
  <mergeCells count="6">
    <mergeCell ref="C126:F126"/>
    <mergeCell ref="G126:J126"/>
    <mergeCell ref="K126:N126"/>
    <mergeCell ref="C141:F141"/>
    <mergeCell ref="G141:J141"/>
    <mergeCell ref="K141:N141"/>
  </mergeCells>
  <pageMargins left="0.70866141732283472" right="0.70866141732283472" top="0.74803149606299213" bottom="0.74803149606299213" header="0.31496062992125984" footer="0.31496062992125984"/>
  <pageSetup paperSize="9" scale="35" fitToWidth="2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228"/>
  <sheetViews>
    <sheetView workbookViewId="0"/>
  </sheetViews>
  <sheetFormatPr baseColWidth="10" defaultRowHeight="12.75" x14ac:dyDescent="0.2"/>
  <cols>
    <col min="2" max="2" width="56.875" bestFit="1" customWidth="1"/>
    <col min="3" max="4" width="12.5" customWidth="1"/>
    <col min="5" max="5" width="12.75" customWidth="1"/>
    <col min="6" max="6" width="8.75" bestFit="1" customWidth="1"/>
    <col min="7" max="7" width="11.625" customWidth="1"/>
    <col min="8" max="8" width="12.125" customWidth="1"/>
    <col min="9" max="9" width="12.75" customWidth="1"/>
    <col min="10" max="10" width="8.75" bestFit="1" customWidth="1"/>
    <col min="11" max="11" width="11.625" bestFit="1" customWidth="1"/>
    <col min="12" max="12" width="12" bestFit="1" customWidth="1"/>
    <col min="13" max="13" width="12.75" customWidth="1"/>
    <col min="14" max="14" width="9.625" bestFit="1" customWidth="1"/>
  </cols>
  <sheetData>
    <row r="1" spans="1:5" ht="15" thickBot="1" x14ac:dyDescent="0.25">
      <c r="A1" s="5"/>
      <c r="B1" s="5"/>
    </row>
    <row r="2" spans="1:5" ht="15" thickBot="1" x14ac:dyDescent="0.25">
      <c r="A2" s="5"/>
      <c r="B2" s="5"/>
    </row>
    <row r="3" spans="1:5" ht="15" thickBot="1" x14ac:dyDescent="0.25">
      <c r="A3" s="5"/>
      <c r="B3" s="5"/>
    </row>
    <row r="11" spans="1:5" ht="27" customHeight="1" x14ac:dyDescent="0.2">
      <c r="B11" s="20" t="str">
        <f>Portada!B9</f>
        <v>1º Trimestre 2023</v>
      </c>
    </row>
    <row r="13" spans="1:5" ht="42.75" customHeight="1" thickBot="1" x14ac:dyDescent="0.25">
      <c r="C13" s="8" t="s">
        <v>103</v>
      </c>
      <c r="D13" s="8" t="s">
        <v>104</v>
      </c>
      <c r="E13" s="8" t="s">
        <v>99</v>
      </c>
    </row>
    <row r="14" spans="1:5" ht="20.100000000000001" customHeight="1" thickBot="1" x14ac:dyDescent="0.25">
      <c r="B14" s="4" t="s">
        <v>22</v>
      </c>
      <c r="C14" s="5">
        <v>6149</v>
      </c>
      <c r="D14" s="5">
        <v>7212</v>
      </c>
      <c r="E14" s="6">
        <f>IF(C14&gt;0,(D14-C14)/C14)</f>
        <v>0.17287363798991706</v>
      </c>
    </row>
    <row r="15" spans="1:5" ht="20.100000000000001" customHeight="1" thickBot="1" x14ac:dyDescent="0.25">
      <c r="B15" s="4" t="s">
        <v>17</v>
      </c>
      <c r="C15" s="5">
        <v>5737</v>
      </c>
      <c r="D15" s="5">
        <v>6795</v>
      </c>
      <c r="E15" s="6">
        <f t="shared" ref="E15:E25" si="0">IF(C15&gt;0,(D15-C15)/C15)</f>
        <v>0.1844169426529545</v>
      </c>
    </row>
    <row r="16" spans="1:5" ht="20.100000000000001" customHeight="1" thickBot="1" x14ac:dyDescent="0.25">
      <c r="B16" s="4" t="s">
        <v>18</v>
      </c>
      <c r="C16" s="5">
        <v>3528</v>
      </c>
      <c r="D16" s="5">
        <v>4118</v>
      </c>
      <c r="E16" s="6">
        <f t="shared" si="0"/>
        <v>0.16723356009070295</v>
      </c>
    </row>
    <row r="17" spans="2:5" ht="20.100000000000001" customHeight="1" thickBot="1" x14ac:dyDescent="0.25">
      <c r="B17" s="4" t="s">
        <v>19</v>
      </c>
      <c r="C17" s="5">
        <v>2209</v>
      </c>
      <c r="D17" s="5">
        <v>2677</v>
      </c>
      <c r="E17" s="6">
        <f t="shared" si="0"/>
        <v>0.21186057039384337</v>
      </c>
    </row>
    <row r="18" spans="2:5" ht="20.100000000000001" customHeight="1" thickBot="1" x14ac:dyDescent="0.25">
      <c r="B18" s="4" t="s">
        <v>100</v>
      </c>
      <c r="C18" s="5">
        <v>10</v>
      </c>
      <c r="D18" s="5">
        <v>10</v>
      </c>
      <c r="E18" s="6">
        <f>IF(C18=0,"-",(D18-C18)/C18)</f>
        <v>0</v>
      </c>
    </row>
    <row r="19" spans="2:5" ht="20.100000000000001" customHeight="1" thickBot="1" x14ac:dyDescent="0.25">
      <c r="B19" s="4" t="s">
        <v>101</v>
      </c>
      <c r="C19" s="5">
        <v>4</v>
      </c>
      <c r="D19" s="5">
        <v>14</v>
      </c>
      <c r="E19" s="6">
        <f>IF(C19=0,"-",(D19-C19)/C19)</f>
        <v>2.5</v>
      </c>
    </row>
    <row r="20" spans="2:5" ht="20.100000000000001" customHeight="1" thickBot="1" x14ac:dyDescent="0.25">
      <c r="B20" s="4" t="s">
        <v>20</v>
      </c>
      <c r="C20" s="6">
        <f>C17/C15</f>
        <v>0.38504444831793622</v>
      </c>
      <c r="D20" s="6">
        <f>D17/D15</f>
        <v>0.39396615158204562</v>
      </c>
      <c r="E20" s="6">
        <f t="shared" si="0"/>
        <v>2.3170580183882142E-2</v>
      </c>
    </row>
    <row r="21" spans="2:5" ht="30" customHeight="1" thickBot="1" x14ac:dyDescent="0.25">
      <c r="B21" s="4" t="s">
        <v>23</v>
      </c>
      <c r="C21" s="5">
        <v>684</v>
      </c>
      <c r="D21" s="5">
        <v>829</v>
      </c>
      <c r="E21" s="6">
        <f t="shared" si="0"/>
        <v>0.21198830409356725</v>
      </c>
    </row>
    <row r="22" spans="2:5" ht="20.100000000000001" customHeight="1" thickBot="1" x14ac:dyDescent="0.25">
      <c r="B22" s="4" t="s">
        <v>24</v>
      </c>
      <c r="C22" s="5">
        <v>382</v>
      </c>
      <c r="D22" s="5">
        <v>463</v>
      </c>
      <c r="E22" s="6">
        <f t="shared" si="0"/>
        <v>0.21204188481675393</v>
      </c>
    </row>
    <row r="23" spans="2:5" ht="20.100000000000001" customHeight="1" thickBot="1" x14ac:dyDescent="0.25">
      <c r="B23" s="4" t="s">
        <v>25</v>
      </c>
      <c r="C23" s="5">
        <v>302</v>
      </c>
      <c r="D23" s="5">
        <v>366</v>
      </c>
      <c r="E23" s="6">
        <f t="shared" si="0"/>
        <v>0.2119205298013245</v>
      </c>
    </row>
    <row r="24" spans="2:5" ht="20.100000000000001" customHeight="1" thickBot="1" x14ac:dyDescent="0.25">
      <c r="B24" s="4" t="s">
        <v>21</v>
      </c>
      <c r="C24" s="6">
        <f>C23/C21</f>
        <v>0.44152046783625731</v>
      </c>
      <c r="D24" s="6">
        <f t="shared" ref="D24" si="1">D23/D21</f>
        <v>0.44149577804583834</v>
      </c>
      <c r="E24" s="6">
        <f t="shared" si="0"/>
        <v>-5.5919922670790327E-5</v>
      </c>
    </row>
    <row r="25" spans="2:5" ht="20.100000000000001" customHeight="1" thickBot="1" x14ac:dyDescent="0.25">
      <c r="B25" s="7" t="s">
        <v>26</v>
      </c>
      <c r="C25" s="6">
        <v>0.22167645670064134</v>
      </c>
      <c r="D25" s="6">
        <v>0.25617670499829215</v>
      </c>
      <c r="E25" s="6">
        <f t="shared" si="0"/>
        <v>0.15563334424927674</v>
      </c>
    </row>
    <row r="33" spans="2:5" ht="42.75" customHeight="1" thickBot="1" x14ac:dyDescent="0.25">
      <c r="C33" s="8" t="s">
        <v>103</v>
      </c>
      <c r="D33" s="8" t="s">
        <v>104</v>
      </c>
      <c r="E33" s="8" t="s">
        <v>99</v>
      </c>
    </row>
    <row r="34" spans="2:5" ht="20.100000000000001" customHeight="1" thickBot="1" x14ac:dyDescent="0.25">
      <c r="B34" s="4" t="s">
        <v>27</v>
      </c>
      <c r="C34" s="5">
        <v>1338</v>
      </c>
      <c r="D34" s="5">
        <v>1286</v>
      </c>
      <c r="E34" s="6">
        <f>IF(C34&gt;0,(D34-C34)/C34,"-")</f>
        <v>-3.8863976083707022E-2</v>
      </c>
    </row>
    <row r="35" spans="2:5" ht="20.100000000000001" customHeight="1" thickBot="1" x14ac:dyDescent="0.25">
      <c r="B35" s="4" t="s">
        <v>29</v>
      </c>
      <c r="C35" s="5">
        <v>4</v>
      </c>
      <c r="D35" s="5">
        <v>14</v>
      </c>
      <c r="E35" s="6">
        <f t="shared" ref="E35:E37" si="2">IF(C35&gt;0,(D35-C35)/C35,"-")</f>
        <v>2.5</v>
      </c>
    </row>
    <row r="36" spans="2:5" ht="20.100000000000001" customHeight="1" thickBot="1" x14ac:dyDescent="0.25">
      <c r="B36" s="4" t="s">
        <v>28</v>
      </c>
      <c r="C36" s="5">
        <v>1114</v>
      </c>
      <c r="D36" s="5">
        <v>1011</v>
      </c>
      <c r="E36" s="6">
        <f t="shared" si="2"/>
        <v>-9.2459605026929986E-2</v>
      </c>
    </row>
    <row r="37" spans="2:5" ht="20.100000000000001" customHeight="1" thickBot="1" x14ac:dyDescent="0.25">
      <c r="B37" s="4" t="s">
        <v>30</v>
      </c>
      <c r="C37" s="5">
        <v>220</v>
      </c>
      <c r="D37" s="5">
        <v>260</v>
      </c>
      <c r="E37" s="6">
        <f t="shared" si="2"/>
        <v>0.18181818181818182</v>
      </c>
    </row>
    <row r="43" spans="2:5" ht="42.75" customHeight="1" thickBot="1" x14ac:dyDescent="0.25">
      <c r="C43" s="8" t="s">
        <v>103</v>
      </c>
      <c r="D43" s="8" t="s">
        <v>104</v>
      </c>
      <c r="E43" s="8" t="s">
        <v>99</v>
      </c>
    </row>
    <row r="44" spans="2:5" ht="20.100000000000001" customHeight="1" thickBot="1" x14ac:dyDescent="0.25">
      <c r="B44" s="4" t="s">
        <v>33</v>
      </c>
      <c r="C44" s="5">
        <v>888</v>
      </c>
      <c r="D44" s="5">
        <v>1017</v>
      </c>
      <c r="E44" s="6">
        <f>IF(C44&gt;0,(D44-C44)/C44,"-")</f>
        <v>0.14527027027027026</v>
      </c>
    </row>
    <row r="45" spans="2:5" ht="20.100000000000001" customHeight="1" thickBot="1" x14ac:dyDescent="0.25">
      <c r="B45" s="4" t="s">
        <v>34</v>
      </c>
      <c r="C45" s="5">
        <v>112</v>
      </c>
      <c r="D45" s="5">
        <v>105</v>
      </c>
      <c r="E45" s="6">
        <f t="shared" ref="E45:E51" si="3">IF(C45&gt;0,(D45-C45)/C45,"-")</f>
        <v>-6.25E-2</v>
      </c>
    </row>
    <row r="46" spans="2:5" ht="20.100000000000001" customHeight="1" thickBot="1" x14ac:dyDescent="0.25">
      <c r="B46" s="4" t="s">
        <v>31</v>
      </c>
      <c r="C46" s="5">
        <v>168</v>
      </c>
      <c r="D46" s="5">
        <v>142</v>
      </c>
      <c r="E46" s="6">
        <f t="shared" si="3"/>
        <v>-0.15476190476190477</v>
      </c>
    </row>
    <row r="47" spans="2:5" ht="20.100000000000001" customHeight="1" thickBot="1" x14ac:dyDescent="0.25">
      <c r="B47" s="4" t="s">
        <v>32</v>
      </c>
      <c r="C47" s="5">
        <v>1774</v>
      </c>
      <c r="D47" s="5">
        <v>1730</v>
      </c>
      <c r="E47" s="6">
        <f t="shared" si="3"/>
        <v>-2.480270574971815E-2</v>
      </c>
    </row>
    <row r="48" spans="2:5" ht="20.100000000000001" customHeight="1" thickBot="1" x14ac:dyDescent="0.25">
      <c r="B48" s="4" t="s">
        <v>35</v>
      </c>
      <c r="C48" s="5">
        <v>1006</v>
      </c>
      <c r="D48" s="5">
        <v>1044</v>
      </c>
      <c r="E48" s="6">
        <f t="shared" si="3"/>
        <v>3.7773359840954271E-2</v>
      </c>
    </row>
    <row r="49" spans="2:5" ht="20.100000000000001" customHeight="1" thickBot="1" x14ac:dyDescent="0.25">
      <c r="B49" s="4" t="s">
        <v>67</v>
      </c>
      <c r="C49" s="5">
        <v>1267</v>
      </c>
      <c r="D49" s="5">
        <v>1760</v>
      </c>
      <c r="E49" s="6">
        <f t="shared" si="3"/>
        <v>0.38910812943962114</v>
      </c>
    </row>
    <row r="50" spans="2:5" ht="20.100000000000001" customHeight="1" collapsed="1" thickBot="1" x14ac:dyDescent="0.25">
      <c r="B50" s="4" t="s">
        <v>36</v>
      </c>
      <c r="C50" s="6">
        <f>C44/(C44+C45)</f>
        <v>0.88800000000000001</v>
      </c>
      <c r="D50" s="6">
        <f>D44/(D44+D45)</f>
        <v>0.9064171122994652</v>
      </c>
      <c r="E50" s="6">
        <f t="shared" si="3"/>
        <v>2.0739991328226563E-2</v>
      </c>
    </row>
    <row r="51" spans="2:5" ht="20.100000000000001" customHeight="1" thickBot="1" x14ac:dyDescent="0.25">
      <c r="B51" s="4" t="s">
        <v>37</v>
      </c>
      <c r="C51" s="6">
        <f>C47/(C46+C47)</f>
        <v>0.91349124613800203</v>
      </c>
      <c r="D51" s="6">
        <f t="shared" ref="D51" si="4">D47/(D46+D47)</f>
        <v>0.92414529914529919</v>
      </c>
      <c r="E51" s="6">
        <f t="shared" si="3"/>
        <v>1.166300503955529E-2</v>
      </c>
    </row>
    <row r="57" spans="2:5" ht="42.75" customHeight="1" thickBot="1" x14ac:dyDescent="0.25">
      <c r="C57" s="8" t="s">
        <v>103</v>
      </c>
      <c r="D57" s="8" t="s">
        <v>104</v>
      </c>
      <c r="E57" s="8" t="s">
        <v>99</v>
      </c>
    </row>
    <row r="58" spans="2:5" ht="20.100000000000001" customHeight="1" thickBot="1" x14ac:dyDescent="0.25">
      <c r="B58" s="4" t="s">
        <v>38</v>
      </c>
      <c r="C58" s="5">
        <v>951</v>
      </c>
      <c r="D58" s="5">
        <v>1126</v>
      </c>
      <c r="E58" s="6">
        <f>IF(C58&gt;0,(D58-C58)/C58,"-")</f>
        <v>0.18401682439537329</v>
      </c>
    </row>
    <row r="59" spans="2:5" ht="20.100000000000001" customHeight="1" thickBot="1" x14ac:dyDescent="0.25">
      <c r="B59" s="4" t="s">
        <v>41</v>
      </c>
      <c r="C59" s="5">
        <v>519</v>
      </c>
      <c r="D59" s="5">
        <v>626</v>
      </c>
      <c r="E59" s="6">
        <f t="shared" ref="E59:E63" si="5">IF(C59&gt;0,(D59-C59)/C59,"-")</f>
        <v>0.20616570327552985</v>
      </c>
    </row>
    <row r="60" spans="2:5" ht="20.100000000000001" customHeight="1" thickBot="1" x14ac:dyDescent="0.25">
      <c r="B60" s="4" t="s">
        <v>42</v>
      </c>
      <c r="C60" s="5">
        <v>327</v>
      </c>
      <c r="D60" s="5">
        <v>394</v>
      </c>
      <c r="E60" s="6">
        <f t="shared" si="5"/>
        <v>0.20489296636085627</v>
      </c>
    </row>
    <row r="61" spans="2:5" ht="20.100000000000001" customHeight="1" collapsed="1" thickBot="1" x14ac:dyDescent="0.25">
      <c r="B61" s="4" t="s">
        <v>98</v>
      </c>
      <c r="C61" s="6">
        <f>(C59+C60)/C58</f>
        <v>0.88958990536277605</v>
      </c>
      <c r="D61" s="6">
        <f>(D59+D60)/D58</f>
        <v>0.9058614564831261</v>
      </c>
      <c r="E61" s="6">
        <f t="shared" si="5"/>
        <v>1.8291069876421873E-2</v>
      </c>
    </row>
    <row r="62" spans="2:5" ht="20.100000000000001" customHeight="1" thickBot="1" x14ac:dyDescent="0.25">
      <c r="B62" s="4" t="s">
        <v>39</v>
      </c>
      <c r="C62" s="6">
        <v>0.8693467336683417</v>
      </c>
      <c r="D62" s="6">
        <v>0.88920454545454541</v>
      </c>
      <c r="E62" s="6">
        <f t="shared" si="5"/>
        <v>2.2842222806095606E-2</v>
      </c>
    </row>
    <row r="63" spans="2:5" ht="20.100000000000001" customHeight="1" thickBot="1" x14ac:dyDescent="0.25">
      <c r="B63" s="4" t="s">
        <v>40</v>
      </c>
      <c r="C63" s="6">
        <v>0.92372881355932202</v>
      </c>
      <c r="D63" s="6">
        <v>0.93364928909952605</v>
      </c>
      <c r="E63" s="6">
        <f t="shared" si="5"/>
        <v>1.0739597373798862E-2</v>
      </c>
    </row>
    <row r="64" spans="2:5" ht="15" thickBot="1" x14ac:dyDescent="0.25">
      <c r="E64" s="6"/>
    </row>
    <row r="69" spans="2:5" ht="42.75" customHeight="1" thickBot="1" x14ac:dyDescent="0.25">
      <c r="C69" s="8" t="s">
        <v>103</v>
      </c>
      <c r="D69" s="8" t="s">
        <v>104</v>
      </c>
      <c r="E69" s="8" t="s">
        <v>99</v>
      </c>
    </row>
    <row r="70" spans="2:5" ht="20.100000000000001" customHeight="1" thickBot="1" x14ac:dyDescent="0.25">
      <c r="B70" s="4" t="s">
        <v>44</v>
      </c>
      <c r="C70" s="5">
        <v>7342</v>
      </c>
      <c r="D70" s="5">
        <v>8320</v>
      </c>
      <c r="E70" s="6">
        <f>IF(C70&gt;0,(D70-C70)/C70,"-")</f>
        <v>0.13320621084173251</v>
      </c>
    </row>
    <row r="71" spans="2:5" ht="20.100000000000001" customHeight="1" thickBot="1" x14ac:dyDescent="0.25">
      <c r="B71" s="4" t="s">
        <v>45</v>
      </c>
      <c r="C71" s="5">
        <v>1704</v>
      </c>
      <c r="D71" s="5">
        <v>1987</v>
      </c>
      <c r="E71" s="6">
        <f t="shared" ref="E71:E77" si="6">IF(C71&gt;0,(D71-C71)/C71,"-")</f>
        <v>0.16607981220657278</v>
      </c>
    </row>
    <row r="72" spans="2:5" ht="20.100000000000001" customHeight="1" thickBot="1" x14ac:dyDescent="0.25">
      <c r="B72" s="4" t="s">
        <v>43</v>
      </c>
      <c r="C72" s="5">
        <v>15</v>
      </c>
      <c r="D72" s="5">
        <v>14</v>
      </c>
      <c r="E72" s="6">
        <f t="shared" si="6"/>
        <v>-6.6666666666666666E-2</v>
      </c>
    </row>
    <row r="73" spans="2:5" ht="20.100000000000001" customHeight="1" thickBot="1" x14ac:dyDescent="0.25">
      <c r="B73" s="4" t="s">
        <v>46</v>
      </c>
      <c r="C73" s="5">
        <v>4244</v>
      </c>
      <c r="D73" s="5">
        <v>4862</v>
      </c>
      <c r="E73" s="6">
        <f t="shared" si="6"/>
        <v>0.14561734213006597</v>
      </c>
    </row>
    <row r="74" spans="2:5" ht="20.100000000000001" customHeight="1" thickBot="1" x14ac:dyDescent="0.25">
      <c r="B74" s="4" t="s">
        <v>47</v>
      </c>
      <c r="C74" s="5">
        <v>1085</v>
      </c>
      <c r="D74" s="5">
        <v>1132</v>
      </c>
      <c r="E74" s="6">
        <f t="shared" si="6"/>
        <v>4.3317972350230417E-2</v>
      </c>
    </row>
    <row r="75" spans="2:5" ht="20.100000000000001" customHeight="1" thickBot="1" x14ac:dyDescent="0.25">
      <c r="B75" s="4" t="s">
        <v>48</v>
      </c>
      <c r="C75" s="5">
        <v>288</v>
      </c>
      <c r="D75" s="5">
        <v>318</v>
      </c>
      <c r="E75" s="6">
        <f t="shared" si="6"/>
        <v>0.10416666666666667</v>
      </c>
    </row>
    <row r="76" spans="2:5" ht="20.100000000000001" customHeight="1" thickBot="1" x14ac:dyDescent="0.25">
      <c r="B76" s="4" t="s">
        <v>49</v>
      </c>
      <c r="C76" s="5">
        <v>0</v>
      </c>
      <c r="D76" s="5">
        <v>0</v>
      </c>
      <c r="E76" s="6" t="str">
        <f t="shared" si="6"/>
        <v>-</v>
      </c>
    </row>
    <row r="77" spans="2:5" ht="20.100000000000001" customHeight="1" thickBot="1" x14ac:dyDescent="0.25">
      <c r="B77" s="4" t="s">
        <v>50</v>
      </c>
      <c r="C77" s="5">
        <v>6</v>
      </c>
      <c r="D77" s="5">
        <v>7</v>
      </c>
      <c r="E77" s="6">
        <f t="shared" si="6"/>
        <v>0.16666666666666666</v>
      </c>
    </row>
    <row r="89" spans="2:5" ht="42.75" customHeight="1" thickBot="1" x14ac:dyDescent="0.25">
      <c r="C89" s="8" t="s">
        <v>103</v>
      </c>
      <c r="D89" s="8" t="s">
        <v>104</v>
      </c>
      <c r="E89" s="8" t="s">
        <v>99</v>
      </c>
    </row>
    <row r="90" spans="2:5" ht="29.25" thickBot="1" x14ac:dyDescent="0.25">
      <c r="B90" s="4" t="s">
        <v>51</v>
      </c>
      <c r="C90" s="5">
        <v>403</v>
      </c>
      <c r="D90" s="5">
        <v>501</v>
      </c>
      <c r="E90" s="6">
        <f>IF(C90&gt;0,(D90-C90)/C90,"-")</f>
        <v>0.24317617866004962</v>
      </c>
    </row>
    <row r="91" spans="2:5" ht="29.25" thickBot="1" x14ac:dyDescent="0.25">
      <c r="B91" s="4" t="s">
        <v>52</v>
      </c>
      <c r="C91" s="5">
        <v>269</v>
      </c>
      <c r="D91" s="5">
        <v>244</v>
      </c>
      <c r="E91" s="6">
        <f t="shared" ref="E91:E93" si="7">IF(C91&gt;0,(D91-C91)/C91,"-")</f>
        <v>-9.2936802973977689E-2</v>
      </c>
    </row>
    <row r="92" spans="2:5" ht="29.25" customHeight="1" thickBot="1" x14ac:dyDescent="0.25">
      <c r="B92" s="4" t="s">
        <v>53</v>
      </c>
      <c r="C92" s="5">
        <v>291</v>
      </c>
      <c r="D92" s="5">
        <v>291</v>
      </c>
      <c r="E92" s="6">
        <f t="shared" si="7"/>
        <v>0</v>
      </c>
    </row>
    <row r="93" spans="2:5" ht="29.25" customHeight="1" thickBot="1" x14ac:dyDescent="0.25">
      <c r="B93" s="4" t="s">
        <v>54</v>
      </c>
      <c r="C93" s="6">
        <f>(C90+C91)/(C90+C91+C92)</f>
        <v>0.69781931464174451</v>
      </c>
      <c r="D93" s="6">
        <f>(D90+D91)/(D90+D91+D92)</f>
        <v>0.71911196911196906</v>
      </c>
      <c r="E93" s="6">
        <f t="shared" si="7"/>
        <v>3.0513134307777145E-2</v>
      </c>
    </row>
    <row r="99" spans="2:5" ht="42.75" customHeight="1" thickBot="1" x14ac:dyDescent="0.25">
      <c r="C99" s="8" t="s">
        <v>103</v>
      </c>
      <c r="D99" s="8" t="s">
        <v>104</v>
      </c>
      <c r="E99" s="8" t="s">
        <v>99</v>
      </c>
    </row>
    <row r="100" spans="2:5" ht="20.100000000000001" customHeight="1" thickBot="1" x14ac:dyDescent="0.25">
      <c r="B100" s="4" t="s">
        <v>38</v>
      </c>
      <c r="C100" s="5">
        <v>968</v>
      </c>
      <c r="D100" s="5">
        <v>1051</v>
      </c>
      <c r="E100" s="6">
        <f>IF(C100&gt;0,(D100-C100)/C100,"-")</f>
        <v>8.5743801652892568E-2</v>
      </c>
    </row>
    <row r="101" spans="2:5" ht="20.100000000000001" customHeight="1" thickBot="1" x14ac:dyDescent="0.25">
      <c r="B101" s="4" t="s">
        <v>41</v>
      </c>
      <c r="C101" s="5">
        <v>411</v>
      </c>
      <c r="D101" s="5">
        <v>469</v>
      </c>
      <c r="E101" s="6">
        <f t="shared" ref="E101:E105" si="8">IF(C101&gt;0,(D101-C101)/C101,"-")</f>
        <v>0.14111922141119221</v>
      </c>
    </row>
    <row r="102" spans="2:5" ht="20.100000000000001" customHeight="1" thickBot="1" x14ac:dyDescent="0.25">
      <c r="B102" s="4" t="s">
        <v>42</v>
      </c>
      <c r="C102" s="5">
        <v>263</v>
      </c>
      <c r="D102" s="5">
        <v>276</v>
      </c>
      <c r="E102" s="6">
        <f t="shared" si="8"/>
        <v>4.9429657794676805E-2</v>
      </c>
    </row>
    <row r="103" spans="2:5" ht="20.100000000000001" customHeight="1" thickBot="1" x14ac:dyDescent="0.25">
      <c r="B103" s="4" t="s">
        <v>98</v>
      </c>
      <c r="C103" s="6">
        <f>(C101+C102)/C100</f>
        <v>0.69628099173553715</v>
      </c>
      <c r="D103" s="6">
        <f>(D101+D102)/D100</f>
        <v>0.70884871550903905</v>
      </c>
      <c r="E103" s="6">
        <f t="shared" si="8"/>
        <v>1.8049787259272764E-2</v>
      </c>
    </row>
    <row r="104" spans="2:5" ht="20.100000000000001" customHeight="1" thickBot="1" x14ac:dyDescent="0.25">
      <c r="B104" s="4" t="s">
        <v>39</v>
      </c>
      <c r="C104" s="6">
        <v>0.66183574879227058</v>
      </c>
      <c r="D104" s="6">
        <v>0.69378698224852076</v>
      </c>
      <c r="E104" s="6">
        <f t="shared" si="8"/>
        <v>4.8276681207618868E-2</v>
      </c>
    </row>
    <row r="105" spans="2:5" ht="20.100000000000001" customHeight="1" thickBot="1" x14ac:dyDescent="0.25">
      <c r="B105" s="4" t="s">
        <v>40</v>
      </c>
      <c r="C105" s="6">
        <v>0.75792507204610948</v>
      </c>
      <c r="D105" s="6">
        <v>0.73599999999999999</v>
      </c>
      <c r="E105" s="6">
        <f t="shared" si="8"/>
        <v>-2.8927756653992377E-2</v>
      </c>
    </row>
    <row r="111" spans="2:5" ht="42.75" customHeight="1" thickBot="1" x14ac:dyDescent="0.25">
      <c r="C111" s="8" t="s">
        <v>103</v>
      </c>
      <c r="D111" s="8" t="s">
        <v>104</v>
      </c>
      <c r="E111" s="8" t="s">
        <v>99</v>
      </c>
    </row>
    <row r="112" spans="2:5" ht="15" thickBot="1" x14ac:dyDescent="0.25">
      <c r="B112" s="4" t="s">
        <v>55</v>
      </c>
      <c r="C112" s="5">
        <v>999</v>
      </c>
      <c r="D112" s="5">
        <v>1072</v>
      </c>
      <c r="E112" s="6">
        <f>IF(C112&gt;0,(D112-C112)/C112,"-")</f>
        <v>7.3073073073073078E-2</v>
      </c>
    </row>
    <row r="113" spans="2:14" ht="15" thickBot="1" x14ac:dyDescent="0.25">
      <c r="B113" s="4" t="s">
        <v>56</v>
      </c>
      <c r="C113" s="5">
        <v>626</v>
      </c>
      <c r="D113" s="5">
        <v>678</v>
      </c>
      <c r="E113" s="6">
        <f t="shared" ref="E113:E114" si="9">IF(C113&gt;0,(D113-C113)/C113,"-")</f>
        <v>8.3067092651757185E-2</v>
      </c>
    </row>
    <row r="114" spans="2:14" ht="15" thickBot="1" x14ac:dyDescent="0.25">
      <c r="B114" s="4" t="s">
        <v>57</v>
      </c>
      <c r="C114" s="5">
        <v>373</v>
      </c>
      <c r="D114" s="5">
        <v>394</v>
      </c>
      <c r="E114" s="6">
        <f t="shared" si="9"/>
        <v>5.6300268096514748E-2</v>
      </c>
    </row>
    <row r="116" spans="2:14" x14ac:dyDescent="0.2">
      <c r="B116" s="9"/>
      <c r="C116" s="9"/>
      <c r="D116" s="9"/>
      <c r="E116" s="9"/>
      <c r="F116" s="9"/>
      <c r="G116" s="9"/>
      <c r="H116" s="9"/>
      <c r="I116" s="9"/>
      <c r="J116" s="9"/>
    </row>
    <row r="126" spans="2:14" ht="26.25" customHeight="1" thickBot="1" x14ac:dyDescent="0.25">
      <c r="C126" s="27" t="s">
        <v>103</v>
      </c>
      <c r="D126" s="28"/>
      <c r="E126" s="28"/>
      <c r="F126" s="29"/>
      <c r="G126" s="27" t="s">
        <v>104</v>
      </c>
      <c r="H126" s="28"/>
      <c r="I126" s="28"/>
      <c r="J126" s="29"/>
      <c r="K126" s="30" t="s">
        <v>58</v>
      </c>
      <c r="L126" s="31"/>
      <c r="M126" s="31"/>
      <c r="N126" s="31"/>
    </row>
    <row r="127" spans="2:14" ht="29.25" customHeight="1" thickBot="1" x14ac:dyDescent="0.25">
      <c r="C127" s="11" t="s">
        <v>59</v>
      </c>
      <c r="D127" s="12" t="s">
        <v>60</v>
      </c>
      <c r="E127" s="12" t="s">
        <v>61</v>
      </c>
      <c r="F127" s="12" t="s">
        <v>62</v>
      </c>
      <c r="G127" s="11" t="s">
        <v>59</v>
      </c>
      <c r="H127" s="12" t="s">
        <v>60</v>
      </c>
      <c r="I127" s="12" t="s">
        <v>61</v>
      </c>
      <c r="J127" s="12" t="s">
        <v>62</v>
      </c>
      <c r="K127" s="11" t="s">
        <v>59</v>
      </c>
      <c r="L127" s="12" t="s">
        <v>60</v>
      </c>
      <c r="M127" s="12" t="s">
        <v>61</v>
      </c>
      <c r="N127" s="12" t="s">
        <v>62</v>
      </c>
    </row>
    <row r="128" spans="2:14" ht="15" thickBot="1" x14ac:dyDescent="0.25">
      <c r="B128" s="4" t="s">
        <v>63</v>
      </c>
      <c r="C128" s="10">
        <v>6</v>
      </c>
      <c r="D128" s="10">
        <v>2</v>
      </c>
      <c r="E128" s="10">
        <v>4</v>
      </c>
      <c r="F128" s="10">
        <v>12</v>
      </c>
      <c r="G128" s="10">
        <v>13</v>
      </c>
      <c r="H128" s="10">
        <v>1</v>
      </c>
      <c r="I128" s="10">
        <v>2</v>
      </c>
      <c r="J128" s="10">
        <v>16</v>
      </c>
      <c r="K128" s="6">
        <f>IF(C128=0,"-",(G128-C128)/C128)</f>
        <v>1.1666666666666667</v>
      </c>
      <c r="L128" s="6">
        <f t="shared" ref="L128:N133" si="10">IF(D128=0,"-",(H128-D128)/D128)</f>
        <v>-0.5</v>
      </c>
      <c r="M128" s="6">
        <f t="shared" si="10"/>
        <v>-0.5</v>
      </c>
      <c r="N128" s="6">
        <f t="shared" si="10"/>
        <v>0.33333333333333331</v>
      </c>
    </row>
    <row r="129" spans="2:14" ht="15" thickBot="1" x14ac:dyDescent="0.25">
      <c r="B129" s="4" t="s">
        <v>64</v>
      </c>
      <c r="C129" s="10">
        <v>3</v>
      </c>
      <c r="D129" s="10">
        <v>0</v>
      </c>
      <c r="E129" s="10">
        <v>1</v>
      </c>
      <c r="F129" s="10">
        <v>4</v>
      </c>
      <c r="G129" s="10">
        <v>5</v>
      </c>
      <c r="H129" s="10">
        <v>1</v>
      </c>
      <c r="I129" s="10">
        <v>0</v>
      </c>
      <c r="J129" s="10">
        <v>6</v>
      </c>
      <c r="K129" s="6">
        <f t="shared" ref="K129:K133" si="11">IF(C129=0,"-",(G129-C129)/C129)</f>
        <v>0.66666666666666663</v>
      </c>
      <c r="L129" s="6" t="str">
        <f t="shared" si="10"/>
        <v>-</v>
      </c>
      <c r="M129" s="6">
        <f t="shared" si="10"/>
        <v>-1</v>
      </c>
      <c r="N129" s="6">
        <f t="shared" si="10"/>
        <v>0.5</v>
      </c>
    </row>
    <row r="130" spans="2:14" ht="15" thickBot="1" x14ac:dyDescent="0.25">
      <c r="B130" s="4" t="s">
        <v>65</v>
      </c>
      <c r="C130" s="10">
        <v>0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6" t="str">
        <f t="shared" si="11"/>
        <v>-</v>
      </c>
      <c r="L130" s="6" t="str">
        <f t="shared" si="10"/>
        <v>-</v>
      </c>
      <c r="M130" s="6" t="str">
        <f t="shared" si="10"/>
        <v>-</v>
      </c>
      <c r="N130" s="6" t="str">
        <f t="shared" si="10"/>
        <v>-</v>
      </c>
    </row>
    <row r="131" spans="2:14" ht="15" thickBot="1" x14ac:dyDescent="0.25">
      <c r="B131" s="7" t="s">
        <v>66</v>
      </c>
      <c r="C131" s="10">
        <v>1</v>
      </c>
      <c r="D131" s="10">
        <v>0</v>
      </c>
      <c r="E131" s="10">
        <v>0</v>
      </c>
      <c r="F131" s="10">
        <v>1</v>
      </c>
      <c r="G131" s="10">
        <v>0</v>
      </c>
      <c r="H131" s="10">
        <v>0</v>
      </c>
      <c r="I131" s="10">
        <v>0</v>
      </c>
      <c r="J131" s="10">
        <v>0</v>
      </c>
      <c r="K131" s="6">
        <f t="shared" si="11"/>
        <v>-1</v>
      </c>
      <c r="L131" s="6" t="str">
        <f t="shared" si="10"/>
        <v>-</v>
      </c>
      <c r="M131" s="6" t="str">
        <f t="shared" si="10"/>
        <v>-</v>
      </c>
      <c r="N131" s="6">
        <f t="shared" si="10"/>
        <v>-1</v>
      </c>
    </row>
    <row r="132" spans="2:14" ht="15" thickBot="1" x14ac:dyDescent="0.25">
      <c r="B132" s="4" t="s">
        <v>67</v>
      </c>
      <c r="C132" s="10">
        <v>0</v>
      </c>
      <c r="D132" s="10">
        <v>0</v>
      </c>
      <c r="E132" s="10">
        <v>0</v>
      </c>
      <c r="F132" s="10">
        <v>0</v>
      </c>
      <c r="G132" s="10">
        <v>0</v>
      </c>
      <c r="H132" s="10">
        <v>0</v>
      </c>
      <c r="I132" s="10">
        <v>0</v>
      </c>
      <c r="J132" s="10">
        <v>0</v>
      </c>
      <c r="K132" s="6" t="str">
        <f t="shared" si="11"/>
        <v>-</v>
      </c>
      <c r="L132" s="6" t="str">
        <f t="shared" si="10"/>
        <v>-</v>
      </c>
      <c r="M132" s="6" t="str">
        <f t="shared" si="10"/>
        <v>-</v>
      </c>
      <c r="N132" s="6" t="str">
        <f t="shared" si="10"/>
        <v>-</v>
      </c>
    </row>
    <row r="133" spans="2:14" ht="15" thickBot="1" x14ac:dyDescent="0.25">
      <c r="B133" s="4" t="s">
        <v>68</v>
      </c>
      <c r="C133" s="10">
        <v>10</v>
      </c>
      <c r="D133" s="10">
        <v>2</v>
      </c>
      <c r="E133" s="10">
        <v>5</v>
      </c>
      <c r="F133" s="10">
        <v>17</v>
      </c>
      <c r="G133" s="10">
        <v>18</v>
      </c>
      <c r="H133" s="10">
        <v>2</v>
      </c>
      <c r="I133" s="10">
        <v>2</v>
      </c>
      <c r="J133" s="10">
        <v>22</v>
      </c>
      <c r="K133" s="6">
        <f t="shared" si="11"/>
        <v>0.8</v>
      </c>
      <c r="L133" s="6">
        <f t="shared" si="10"/>
        <v>0</v>
      </c>
      <c r="M133" s="6">
        <f t="shared" si="10"/>
        <v>-0.6</v>
      </c>
      <c r="N133" s="6">
        <f t="shared" si="10"/>
        <v>0.29411764705882354</v>
      </c>
    </row>
    <row r="134" spans="2:14" ht="15" thickBot="1" x14ac:dyDescent="0.25">
      <c r="B134" s="4" t="s">
        <v>36</v>
      </c>
      <c r="C134" s="6">
        <f>IF(C128=0,"-",C128/(C128+C129))</f>
        <v>0.66666666666666663</v>
      </c>
      <c r="D134" s="6">
        <f>IF(D128=0,"-",D128/(D128+D129))</f>
        <v>1</v>
      </c>
      <c r="E134" s="6">
        <f t="shared" ref="E134:J134" si="12">IF(E128=0,"-",E128/(E128+E129))</f>
        <v>0.8</v>
      </c>
      <c r="F134" s="6">
        <f t="shared" si="12"/>
        <v>0.75</v>
      </c>
      <c r="G134" s="6">
        <f t="shared" si="12"/>
        <v>0.72222222222222221</v>
      </c>
      <c r="H134" s="6">
        <f t="shared" si="12"/>
        <v>0.5</v>
      </c>
      <c r="I134" s="6">
        <f t="shared" si="12"/>
        <v>1</v>
      </c>
      <c r="J134" s="6">
        <f t="shared" si="12"/>
        <v>0.72727272727272729</v>
      </c>
      <c r="K134" s="6">
        <f>IF(OR(C134="-",G134="-"),"-",(G134-C134)/C134)</f>
        <v>8.333333333333337E-2</v>
      </c>
      <c r="L134" s="6">
        <f t="shared" ref="L134:N135" si="13">IF(OR(D134="-",H134="-"),"-",(H134-D134)/D134)</f>
        <v>-0.5</v>
      </c>
      <c r="M134" s="6">
        <f t="shared" si="13"/>
        <v>0.24999999999999994</v>
      </c>
      <c r="N134" s="6">
        <f t="shared" si="13"/>
        <v>-3.0303030303030276E-2</v>
      </c>
    </row>
    <row r="135" spans="2:14" ht="15" thickBot="1" x14ac:dyDescent="0.25">
      <c r="B135" s="4" t="s">
        <v>37</v>
      </c>
      <c r="C135" s="6">
        <f>IF(C131=0,"-",C131/(C130+C131))</f>
        <v>1</v>
      </c>
      <c r="D135" s="6" t="str">
        <f t="shared" ref="D135:J135" si="14">IF(D131=0,"-",D131/(D130+D131))</f>
        <v>-</v>
      </c>
      <c r="E135" s="6" t="str">
        <f t="shared" si="14"/>
        <v>-</v>
      </c>
      <c r="F135" s="6">
        <f t="shared" si="14"/>
        <v>1</v>
      </c>
      <c r="G135" s="6" t="str">
        <f t="shared" si="14"/>
        <v>-</v>
      </c>
      <c r="H135" s="6" t="str">
        <f t="shared" si="14"/>
        <v>-</v>
      </c>
      <c r="I135" s="6" t="str">
        <f t="shared" si="14"/>
        <v>-</v>
      </c>
      <c r="J135" s="6" t="str">
        <f t="shared" si="14"/>
        <v>-</v>
      </c>
      <c r="K135" s="6" t="str">
        <f>IF(OR(C135="-",G135="-"),"-",(G135-C135)/C135)</f>
        <v>-</v>
      </c>
      <c r="L135" s="6" t="str">
        <f t="shared" si="13"/>
        <v>-</v>
      </c>
      <c r="M135" s="6" t="str">
        <f t="shared" si="13"/>
        <v>-</v>
      </c>
      <c r="N135" s="6" t="str">
        <f t="shared" si="13"/>
        <v>-</v>
      </c>
    </row>
    <row r="136" spans="2:14" x14ac:dyDescent="0.2">
      <c r="C136" s="13"/>
    </row>
    <row r="137" spans="2:14" x14ac:dyDescent="0.2">
      <c r="C137" s="13"/>
      <c r="M137" s="14"/>
    </row>
    <row r="138" spans="2:14" x14ac:dyDescent="0.2">
      <c r="C138" s="13"/>
    </row>
    <row r="141" spans="2:14" ht="29.25" customHeight="1" thickBot="1" x14ac:dyDescent="0.25">
      <c r="C141" s="27" t="s">
        <v>103</v>
      </c>
      <c r="D141" s="28"/>
      <c r="E141" s="28"/>
      <c r="F141" s="29"/>
      <c r="G141" s="27" t="s">
        <v>104</v>
      </c>
      <c r="H141" s="28"/>
      <c r="I141" s="28"/>
      <c r="J141" s="29"/>
      <c r="K141" s="30" t="s">
        <v>58</v>
      </c>
      <c r="L141" s="31"/>
      <c r="M141" s="31"/>
      <c r="N141" s="31"/>
    </row>
    <row r="142" spans="2:14" ht="57.75" customHeight="1" thickBot="1" x14ac:dyDescent="0.25">
      <c r="C142" s="12" t="s">
        <v>60</v>
      </c>
      <c r="D142" s="12" t="s">
        <v>70</v>
      </c>
      <c r="E142" s="12" t="s">
        <v>69</v>
      </c>
      <c r="F142" s="12" t="s">
        <v>62</v>
      </c>
      <c r="G142" s="12" t="s">
        <v>60</v>
      </c>
      <c r="H142" s="12" t="s">
        <v>70</v>
      </c>
      <c r="I142" s="12" t="s">
        <v>69</v>
      </c>
      <c r="J142" s="12" t="s">
        <v>62</v>
      </c>
      <c r="K142" s="12" t="s">
        <v>60</v>
      </c>
      <c r="L142" s="12" t="s">
        <v>70</v>
      </c>
      <c r="M142" s="12" t="s">
        <v>69</v>
      </c>
      <c r="N142" s="12" t="s">
        <v>62</v>
      </c>
    </row>
    <row r="143" spans="2:14" ht="15" thickBot="1" x14ac:dyDescent="0.25">
      <c r="B143" s="4" t="s">
        <v>71</v>
      </c>
      <c r="C143" s="10">
        <v>38</v>
      </c>
      <c r="D143" s="10">
        <v>0</v>
      </c>
      <c r="E143" s="10">
        <v>2</v>
      </c>
      <c r="F143" s="10">
        <v>40</v>
      </c>
      <c r="G143" s="10">
        <v>14</v>
      </c>
      <c r="H143" s="10">
        <v>0</v>
      </c>
      <c r="I143" s="10">
        <v>1</v>
      </c>
      <c r="J143" s="10">
        <v>15</v>
      </c>
      <c r="K143" s="6">
        <f>IF(C143=0,"-",(G143-C143)/C143)</f>
        <v>-0.63157894736842102</v>
      </c>
      <c r="L143" s="6" t="str">
        <f t="shared" ref="L143:N147" si="15">IF(D143=0,"-",(H143-D143)/D143)</f>
        <v>-</v>
      </c>
      <c r="M143" s="6">
        <f t="shared" si="15"/>
        <v>-0.5</v>
      </c>
      <c r="N143" s="6">
        <f t="shared" si="15"/>
        <v>-0.625</v>
      </c>
    </row>
    <row r="144" spans="2:14" ht="15" thickBot="1" x14ac:dyDescent="0.25">
      <c r="B144" s="4" t="s">
        <v>72</v>
      </c>
      <c r="C144" s="10">
        <v>6</v>
      </c>
      <c r="D144" s="10">
        <v>0</v>
      </c>
      <c r="E144" s="10">
        <v>2</v>
      </c>
      <c r="F144" s="10">
        <v>8</v>
      </c>
      <c r="G144" s="10">
        <v>5</v>
      </c>
      <c r="H144" s="10">
        <v>0</v>
      </c>
      <c r="I144" s="10">
        <v>3</v>
      </c>
      <c r="J144" s="10">
        <v>8</v>
      </c>
      <c r="K144" s="6">
        <f t="shared" ref="K144:K147" si="16">IF(C144=0,"-",(G144-C144)/C144)</f>
        <v>-0.16666666666666666</v>
      </c>
      <c r="L144" s="6" t="str">
        <f t="shared" si="15"/>
        <v>-</v>
      </c>
      <c r="M144" s="6">
        <f t="shared" si="15"/>
        <v>0.5</v>
      </c>
      <c r="N144" s="6">
        <f t="shared" si="15"/>
        <v>0</v>
      </c>
    </row>
    <row r="145" spans="2:14" ht="15" thickBot="1" x14ac:dyDescent="0.25">
      <c r="B145" s="4" t="s">
        <v>73</v>
      </c>
      <c r="C145" s="10">
        <v>219</v>
      </c>
      <c r="D145" s="10">
        <v>0</v>
      </c>
      <c r="E145" s="10">
        <v>18</v>
      </c>
      <c r="F145" s="10">
        <v>237</v>
      </c>
      <c r="G145" s="10">
        <v>139</v>
      </c>
      <c r="H145" s="10">
        <v>0</v>
      </c>
      <c r="I145" s="10">
        <v>18</v>
      </c>
      <c r="J145" s="10">
        <v>157</v>
      </c>
      <c r="K145" s="6">
        <f t="shared" si="16"/>
        <v>-0.36529680365296802</v>
      </c>
      <c r="L145" s="6" t="str">
        <f t="shared" si="15"/>
        <v>-</v>
      </c>
      <c r="M145" s="6">
        <f t="shared" si="15"/>
        <v>0</v>
      </c>
      <c r="N145" s="6">
        <f t="shared" si="15"/>
        <v>-0.33755274261603374</v>
      </c>
    </row>
    <row r="146" spans="2:14" ht="15" thickBot="1" x14ac:dyDescent="0.25">
      <c r="B146" s="4" t="s">
        <v>74</v>
      </c>
      <c r="C146" s="10">
        <v>35</v>
      </c>
      <c r="D146" s="10">
        <v>0</v>
      </c>
      <c r="E146" s="10">
        <v>12</v>
      </c>
      <c r="F146" s="10">
        <v>47</v>
      </c>
      <c r="G146" s="10">
        <v>33</v>
      </c>
      <c r="H146" s="10">
        <v>0</v>
      </c>
      <c r="I146" s="10">
        <v>9</v>
      </c>
      <c r="J146" s="10">
        <v>42</v>
      </c>
      <c r="K146" s="6">
        <f t="shared" si="16"/>
        <v>-5.7142857142857141E-2</v>
      </c>
      <c r="L146" s="6" t="str">
        <f t="shared" si="15"/>
        <v>-</v>
      </c>
      <c r="M146" s="6">
        <f t="shared" si="15"/>
        <v>-0.25</v>
      </c>
      <c r="N146" s="6">
        <f t="shared" si="15"/>
        <v>-0.10638297872340426</v>
      </c>
    </row>
    <row r="147" spans="2:14" ht="15" thickBot="1" x14ac:dyDescent="0.25">
      <c r="B147" s="4" t="s">
        <v>75</v>
      </c>
      <c r="C147" s="10">
        <v>0</v>
      </c>
      <c r="D147" s="10">
        <v>0</v>
      </c>
      <c r="E147" s="10">
        <v>0</v>
      </c>
      <c r="F147" s="10">
        <v>0</v>
      </c>
      <c r="G147" s="10">
        <v>0</v>
      </c>
      <c r="H147" s="10">
        <v>0</v>
      </c>
      <c r="I147" s="10">
        <v>0</v>
      </c>
      <c r="J147" s="10">
        <v>0</v>
      </c>
      <c r="K147" s="6" t="str">
        <f t="shared" si="16"/>
        <v>-</v>
      </c>
      <c r="L147" s="6" t="str">
        <f t="shared" si="15"/>
        <v>-</v>
      </c>
      <c r="M147" s="6" t="str">
        <f t="shared" si="15"/>
        <v>-</v>
      </c>
      <c r="N147" s="6" t="str">
        <f t="shared" si="15"/>
        <v>-</v>
      </c>
    </row>
    <row r="148" spans="2:14" ht="15" thickBot="1" x14ac:dyDescent="0.25">
      <c r="B148" s="7" t="s">
        <v>68</v>
      </c>
      <c r="C148" s="10">
        <v>298</v>
      </c>
      <c r="D148" s="10">
        <v>0</v>
      </c>
      <c r="E148" s="10">
        <v>34</v>
      </c>
      <c r="F148" s="10">
        <v>332</v>
      </c>
      <c r="G148" s="10">
        <v>191</v>
      </c>
      <c r="H148" s="10">
        <v>0</v>
      </c>
      <c r="I148" s="10">
        <v>31</v>
      </c>
      <c r="J148" s="10">
        <v>222</v>
      </c>
      <c r="K148" s="6">
        <f t="shared" ref="K148" si="17">IF(C148=0,"-",(G148-C148)/C148)</f>
        <v>-0.35906040268456374</v>
      </c>
      <c r="L148" s="6" t="str">
        <f t="shared" ref="L148" si="18">IF(D148=0,"-",(H148-D148)/D148)</f>
        <v>-</v>
      </c>
      <c r="M148" s="6">
        <f t="shared" ref="M148" si="19">IF(E148=0,"-",(I148-E148)/E148)</f>
        <v>-8.8235294117647065E-2</v>
      </c>
      <c r="N148" s="6">
        <f t="shared" ref="N148" si="20">IF(F148=0,"-",(J148-F148)/F148)</f>
        <v>-0.33132530120481929</v>
      </c>
    </row>
    <row r="149" spans="2:14" ht="29.25" thickBot="1" x14ac:dyDescent="0.25">
      <c r="B149" s="7" t="s">
        <v>76</v>
      </c>
      <c r="C149" s="6">
        <f t="shared" ref="C149:J150" si="21">IF(C143=0,"-",(C143/(C143+C145)))</f>
        <v>0.14785992217898833</v>
      </c>
      <c r="D149" s="6" t="str">
        <f t="shared" si="21"/>
        <v>-</v>
      </c>
      <c r="E149" s="6">
        <f t="shared" si="21"/>
        <v>0.1</v>
      </c>
      <c r="F149" s="6">
        <f t="shared" si="21"/>
        <v>0.1444043321299639</v>
      </c>
      <c r="G149" s="6">
        <f t="shared" si="21"/>
        <v>9.1503267973856203E-2</v>
      </c>
      <c r="H149" s="6" t="str">
        <f t="shared" si="21"/>
        <v>-</v>
      </c>
      <c r="I149" s="6">
        <f t="shared" si="21"/>
        <v>5.2631578947368418E-2</v>
      </c>
      <c r="J149" s="6">
        <f t="shared" si="21"/>
        <v>8.7209302325581398E-2</v>
      </c>
      <c r="K149" s="6">
        <f>IF(OR(C149="-",G149="-"),"-",(G149-C149)/C149)</f>
        <v>-0.38114895080839356</v>
      </c>
      <c r="L149" s="6" t="str">
        <f t="shared" ref="L149:N150" si="22">IF(OR(D149="-",H149="-"),"-",(H149-D149)/D149)</f>
        <v>-</v>
      </c>
      <c r="M149" s="6">
        <f t="shared" si="22"/>
        <v>-0.47368421052631587</v>
      </c>
      <c r="N149" s="6">
        <f t="shared" si="22"/>
        <v>-0.39607558139534882</v>
      </c>
    </row>
    <row r="150" spans="2:14" ht="29.25" thickBot="1" x14ac:dyDescent="0.25">
      <c r="B150" s="7" t="s">
        <v>77</v>
      </c>
      <c r="C150" s="6">
        <f t="shared" si="21"/>
        <v>0.14634146341463414</v>
      </c>
      <c r="D150" s="6" t="str">
        <f t="shared" si="21"/>
        <v>-</v>
      </c>
      <c r="E150" s="6">
        <f t="shared" si="21"/>
        <v>0.14285714285714285</v>
      </c>
      <c r="F150" s="6">
        <f t="shared" si="21"/>
        <v>0.14545454545454545</v>
      </c>
      <c r="G150" s="6">
        <f t="shared" si="21"/>
        <v>0.13157894736842105</v>
      </c>
      <c r="H150" s="6" t="str">
        <f t="shared" si="21"/>
        <v>-</v>
      </c>
      <c r="I150" s="6">
        <f t="shared" si="21"/>
        <v>0.25</v>
      </c>
      <c r="J150" s="6">
        <f t="shared" si="21"/>
        <v>0.16</v>
      </c>
      <c r="K150" s="6">
        <f>IF(OR(C150="-",G150="-"),"-",(G150-C150)/C150)</f>
        <v>-0.10087719298245613</v>
      </c>
      <c r="L150" s="6" t="str">
        <f t="shared" si="22"/>
        <v>-</v>
      </c>
      <c r="M150" s="6">
        <f t="shared" si="22"/>
        <v>0.75000000000000011</v>
      </c>
      <c r="N150" s="6">
        <f t="shared" si="22"/>
        <v>0.10000000000000007</v>
      </c>
    </row>
    <row r="151" spans="2:14" ht="14.25" x14ac:dyDescent="0.2">
      <c r="B151" s="7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</row>
    <row r="154" spans="2:14" ht="14.25" x14ac:dyDescent="0.2">
      <c r="B154" s="7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</row>
    <row r="155" spans="2:14" ht="14.25" x14ac:dyDescent="0.2">
      <c r="B155" s="7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</row>
    <row r="156" spans="2:14" ht="29.25" customHeight="1" thickBot="1" x14ac:dyDescent="0.25">
      <c r="B156" s="7"/>
      <c r="C156" s="8" t="s">
        <v>103</v>
      </c>
      <c r="D156" s="8" t="s">
        <v>104</v>
      </c>
      <c r="E156" s="8" t="s">
        <v>99</v>
      </c>
    </row>
    <row r="157" spans="2:14" ht="15" thickBot="1" x14ac:dyDescent="0.25">
      <c r="B157" s="4" t="s">
        <v>94</v>
      </c>
      <c r="C157" s="19">
        <v>254</v>
      </c>
      <c r="D157" s="19">
        <v>162</v>
      </c>
      <c r="E157" s="18">
        <f>IF(C157=0,"-",(D157-C157)/C157)</f>
        <v>-0.36220472440944884</v>
      </c>
      <c r="F157" s="18"/>
      <c r="G157" s="18"/>
      <c r="H157" s="18"/>
      <c r="I157" s="18"/>
      <c r="J157" s="18"/>
      <c r="K157" s="18"/>
      <c r="L157" s="18"/>
      <c r="M157" s="18"/>
      <c r="N157" s="18"/>
    </row>
    <row r="158" spans="2:14" ht="15" thickBot="1" x14ac:dyDescent="0.25">
      <c r="B158" s="4" t="s">
        <v>95</v>
      </c>
      <c r="C158" s="19">
        <v>39</v>
      </c>
      <c r="D158" s="19">
        <v>24</v>
      </c>
      <c r="E158" s="18">
        <f t="shared" ref="E158:E159" si="23">IF(C158=0,"-",(D158-C158)/C158)</f>
        <v>-0.38461538461538464</v>
      </c>
      <c r="F158" s="18"/>
      <c r="G158" s="18"/>
      <c r="H158" s="18"/>
      <c r="I158" s="18"/>
      <c r="J158" s="18"/>
      <c r="K158" s="18"/>
      <c r="L158" s="18"/>
      <c r="M158" s="18"/>
      <c r="N158" s="18"/>
    </row>
    <row r="159" spans="2:14" ht="15" thickBot="1" x14ac:dyDescent="0.25">
      <c r="B159" s="4" t="s">
        <v>96</v>
      </c>
      <c r="C159" s="19">
        <v>5</v>
      </c>
      <c r="D159" s="19">
        <v>5</v>
      </c>
      <c r="E159" s="18">
        <f t="shared" si="23"/>
        <v>0</v>
      </c>
      <c r="F159" s="18"/>
      <c r="G159" s="18"/>
      <c r="H159" s="18"/>
      <c r="I159" s="18"/>
      <c r="J159" s="18"/>
      <c r="K159" s="18"/>
      <c r="L159" s="18"/>
      <c r="M159" s="18"/>
      <c r="N159" s="18"/>
    </row>
    <row r="160" spans="2:14" ht="15" thickBot="1" x14ac:dyDescent="0.25">
      <c r="B160" s="4" t="s">
        <v>97</v>
      </c>
      <c r="C160" s="18">
        <f>IF(C157=0,"-",C157/(C157+C158+C159))</f>
        <v>0.8523489932885906</v>
      </c>
      <c r="D160" s="18">
        <f>IF(D157=0,"-",D157/(D157+D158+D159))</f>
        <v>0.84816753926701571</v>
      </c>
      <c r="E160" s="18">
        <f>IF(OR(C160="-",D160="-"),"-",(D160-C160)/C160)</f>
        <v>-4.9058003875169873E-3</v>
      </c>
      <c r="F160" s="18"/>
      <c r="G160" s="18"/>
      <c r="H160" s="18"/>
      <c r="I160" s="18"/>
      <c r="J160" s="18"/>
      <c r="K160" s="18"/>
      <c r="L160" s="18"/>
      <c r="M160" s="18"/>
      <c r="N160" s="18"/>
    </row>
    <row r="161" spans="2:14" ht="14.25" x14ac:dyDescent="0.2">
      <c r="B161" s="7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</row>
    <row r="162" spans="2:14" ht="14.25" x14ac:dyDescent="0.2">
      <c r="B162" s="7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</row>
    <row r="163" spans="2:14" ht="14.25" x14ac:dyDescent="0.2">
      <c r="B163" s="7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</row>
    <row r="165" spans="2:14" ht="42.75" customHeight="1" thickBot="1" x14ac:dyDescent="0.25">
      <c r="C165" s="8" t="s">
        <v>103</v>
      </c>
      <c r="D165" s="8" t="s">
        <v>104</v>
      </c>
      <c r="E165" s="8" t="s">
        <v>99</v>
      </c>
    </row>
    <row r="166" spans="2:14" ht="20.100000000000001" customHeight="1" thickBot="1" x14ac:dyDescent="0.25">
      <c r="B166" s="4" t="s">
        <v>38</v>
      </c>
      <c r="C166" s="5">
        <v>16</v>
      </c>
      <c r="D166" s="5">
        <v>22</v>
      </c>
      <c r="E166" s="6">
        <f>IF(C166=0,"-",(D166-C166)/C166)</f>
        <v>0.375</v>
      </c>
    </row>
    <row r="167" spans="2:14" ht="20.100000000000001" customHeight="1" thickBot="1" x14ac:dyDescent="0.25">
      <c r="B167" s="4" t="s">
        <v>41</v>
      </c>
      <c r="C167" s="5">
        <v>8</v>
      </c>
      <c r="D167" s="5">
        <v>11</v>
      </c>
      <c r="E167" s="6">
        <f t="shared" ref="E167:E168" si="24">IF(C167=0,"-",(D167-C167)/C167)</f>
        <v>0.375</v>
      </c>
    </row>
    <row r="168" spans="2:14" ht="20.100000000000001" customHeight="1" thickBot="1" x14ac:dyDescent="0.25">
      <c r="B168" s="4" t="s">
        <v>42</v>
      </c>
      <c r="C168" s="5">
        <v>4</v>
      </c>
      <c r="D168" s="5">
        <v>5</v>
      </c>
      <c r="E168" s="6">
        <f t="shared" si="24"/>
        <v>0.25</v>
      </c>
    </row>
    <row r="169" spans="2:14" ht="20.100000000000001" customHeight="1" thickBot="1" x14ac:dyDescent="0.25">
      <c r="B169" s="4" t="s">
        <v>98</v>
      </c>
      <c r="C169" s="6">
        <f>IF(C166=0,"-",(C167+C168)/C166)</f>
        <v>0.75</v>
      </c>
      <c r="D169" s="6">
        <f>IF(D166=0,"-",(D167+D168)/D166)</f>
        <v>0.72727272727272729</v>
      </c>
      <c r="E169" s="6">
        <f t="shared" ref="E169:E171" si="25">IF(OR(C169="-",D169="-"),"-",(D169-C169)/C169)</f>
        <v>-3.0303030303030276E-2</v>
      </c>
    </row>
    <row r="170" spans="2:14" ht="20.100000000000001" customHeight="1" thickBot="1" x14ac:dyDescent="0.25">
      <c r="B170" s="4" t="s">
        <v>39</v>
      </c>
      <c r="C170" s="6">
        <v>0.66666666666666663</v>
      </c>
      <c r="D170" s="6">
        <v>0.7857142857142857</v>
      </c>
      <c r="E170" s="6">
        <f t="shared" si="25"/>
        <v>0.1785714285714286</v>
      </c>
    </row>
    <row r="171" spans="2:14" ht="20.100000000000001" customHeight="1" thickBot="1" x14ac:dyDescent="0.25">
      <c r="B171" s="4" t="s">
        <v>40</v>
      </c>
      <c r="C171" s="6">
        <v>1</v>
      </c>
      <c r="D171" s="6">
        <v>0.625</v>
      </c>
      <c r="E171" s="6">
        <f t="shared" si="25"/>
        <v>-0.375</v>
      </c>
    </row>
    <row r="172" spans="2:14" ht="20.100000000000001" customHeight="1" x14ac:dyDescent="0.2">
      <c r="B172" s="7"/>
      <c r="C172" s="18"/>
      <c r="D172" s="18"/>
      <c r="E172" s="18"/>
    </row>
    <row r="177" spans="2:8" ht="42.75" customHeight="1" thickBot="1" x14ac:dyDescent="0.25">
      <c r="C177" s="8" t="s">
        <v>103</v>
      </c>
      <c r="D177" s="8" t="s">
        <v>104</v>
      </c>
      <c r="E177" s="8" t="s">
        <v>99</v>
      </c>
    </row>
    <row r="178" spans="2:8" ht="15" thickBot="1" x14ac:dyDescent="0.25">
      <c r="B178" s="15" t="s">
        <v>81</v>
      </c>
      <c r="C178" s="5">
        <v>12</v>
      </c>
      <c r="D178" s="5">
        <v>23</v>
      </c>
      <c r="E178" s="6">
        <f>IF(C178=0,"-",(D178-C178)/C178)</f>
        <v>0.91666666666666663</v>
      </c>
      <c r="H178" s="13"/>
    </row>
    <row r="179" spans="2:8" ht="15" thickBot="1" x14ac:dyDescent="0.25">
      <c r="B179" s="4" t="s">
        <v>43</v>
      </c>
      <c r="C179" s="5">
        <v>5</v>
      </c>
      <c r="D179" s="5">
        <v>21</v>
      </c>
      <c r="E179" s="6">
        <f t="shared" ref="E179:E185" si="26">IF(C179=0,"-",(D179-C179)/C179)</f>
        <v>3.2</v>
      </c>
      <c r="H179" s="13"/>
    </row>
    <row r="180" spans="2:8" ht="15" thickBot="1" x14ac:dyDescent="0.25">
      <c r="B180" s="4" t="s">
        <v>47</v>
      </c>
      <c r="C180" s="5">
        <v>2</v>
      </c>
      <c r="D180" s="5">
        <v>2</v>
      </c>
      <c r="E180" s="6">
        <f t="shared" si="26"/>
        <v>0</v>
      </c>
      <c r="H180" s="13"/>
    </row>
    <row r="181" spans="2:8" ht="15" thickBot="1" x14ac:dyDescent="0.25">
      <c r="B181" s="4" t="s">
        <v>78</v>
      </c>
      <c r="C181" s="5">
        <v>5</v>
      </c>
      <c r="D181" s="5">
        <v>0</v>
      </c>
      <c r="E181" s="6">
        <f t="shared" si="26"/>
        <v>-1</v>
      </c>
      <c r="H181" s="13"/>
    </row>
    <row r="182" spans="2:8" ht="15" thickBot="1" x14ac:dyDescent="0.25">
      <c r="B182" s="15" t="s">
        <v>79</v>
      </c>
      <c r="C182" s="5">
        <v>344</v>
      </c>
      <c r="D182" s="5">
        <v>208</v>
      </c>
      <c r="E182" s="6">
        <f t="shared" si="26"/>
        <v>-0.39534883720930231</v>
      </c>
      <c r="H182" s="13"/>
    </row>
    <row r="183" spans="2:8" ht="15" thickBot="1" x14ac:dyDescent="0.25">
      <c r="B183" s="4" t="s">
        <v>47</v>
      </c>
      <c r="C183" s="5">
        <v>310</v>
      </c>
      <c r="D183" s="5">
        <v>183</v>
      </c>
      <c r="E183" s="6">
        <f t="shared" si="26"/>
        <v>-0.4096774193548387</v>
      </c>
      <c r="H183" s="13"/>
    </row>
    <row r="184" spans="2:8" ht="15" thickBot="1" x14ac:dyDescent="0.25">
      <c r="B184" s="4" t="s">
        <v>70</v>
      </c>
      <c r="C184" s="5">
        <v>0</v>
      </c>
      <c r="D184" s="5">
        <v>0</v>
      </c>
      <c r="E184" s="6" t="str">
        <f t="shared" si="26"/>
        <v>-</v>
      </c>
      <c r="H184" s="13"/>
    </row>
    <row r="185" spans="2:8" ht="15" thickBot="1" x14ac:dyDescent="0.25">
      <c r="B185" s="4" t="s">
        <v>80</v>
      </c>
      <c r="C185" s="5">
        <v>34</v>
      </c>
      <c r="D185" s="5">
        <v>25</v>
      </c>
      <c r="E185" s="6">
        <f t="shared" si="26"/>
        <v>-0.26470588235294118</v>
      </c>
      <c r="H185" s="13"/>
    </row>
    <row r="196" spans="2:5" ht="42.75" customHeight="1" thickBot="1" x14ac:dyDescent="0.25">
      <c r="C196" s="8" t="s">
        <v>103</v>
      </c>
      <c r="D196" s="8" t="s">
        <v>104</v>
      </c>
      <c r="E196" s="8" t="s">
        <v>99</v>
      </c>
    </row>
    <row r="197" spans="2:5" ht="15" thickBot="1" x14ac:dyDescent="0.25">
      <c r="B197" s="4" t="s">
        <v>82</v>
      </c>
      <c r="C197" s="5">
        <v>14</v>
      </c>
      <c r="D197" s="5">
        <v>20</v>
      </c>
      <c r="E197" s="6">
        <f t="shared" ref="E197:E200" si="27">IF(C197=0,"-",(D197-C197)/C197)</f>
        <v>0.42857142857142855</v>
      </c>
    </row>
    <row r="198" spans="2:5" ht="15" thickBot="1" x14ac:dyDescent="0.25">
      <c r="B198" s="4" t="s">
        <v>83</v>
      </c>
      <c r="C198" s="5">
        <v>0</v>
      </c>
      <c r="D198" s="5">
        <v>1</v>
      </c>
      <c r="E198" s="6" t="str">
        <f t="shared" si="27"/>
        <v>-</v>
      </c>
    </row>
    <row r="199" spans="2:5" ht="15" thickBot="1" x14ac:dyDescent="0.25">
      <c r="B199" s="4" t="s">
        <v>84</v>
      </c>
      <c r="C199" s="5">
        <v>14</v>
      </c>
      <c r="D199" s="5">
        <v>21</v>
      </c>
      <c r="E199" s="6">
        <f t="shared" si="27"/>
        <v>0.5</v>
      </c>
    </row>
    <row r="200" spans="2:5" ht="15" thickBot="1" x14ac:dyDescent="0.25">
      <c r="B200" s="4" t="s">
        <v>85</v>
      </c>
      <c r="C200" s="5">
        <v>13</v>
      </c>
      <c r="D200" s="5">
        <v>19</v>
      </c>
      <c r="E200" s="6">
        <f t="shared" si="27"/>
        <v>0.46153846153846156</v>
      </c>
    </row>
    <row r="201" spans="2:5" ht="14.25" x14ac:dyDescent="0.2">
      <c r="B201" s="7"/>
      <c r="C201" s="19"/>
      <c r="D201" s="19"/>
      <c r="E201" s="18"/>
    </row>
    <row r="206" spans="2:5" ht="42.75" customHeight="1" thickBot="1" x14ac:dyDescent="0.25">
      <c r="C206" s="8" t="s">
        <v>103</v>
      </c>
      <c r="D206" s="8" t="s">
        <v>104</v>
      </c>
      <c r="E206" s="8" t="s">
        <v>99</v>
      </c>
    </row>
    <row r="207" spans="2:5" ht="20.100000000000001" customHeight="1" thickBot="1" x14ac:dyDescent="0.25">
      <c r="B207" s="16" t="s">
        <v>88</v>
      </c>
      <c r="C207" s="5"/>
      <c r="D207" s="5"/>
      <c r="E207" s="6" t="str">
        <f t="shared" ref="E207:E210" si="28">IF(C207=0,"-",(D207-C207)/C207)</f>
        <v>-</v>
      </c>
    </row>
    <row r="208" spans="2:5" ht="20.100000000000001" customHeight="1" thickBot="1" x14ac:dyDescent="0.25">
      <c r="B208" s="17" t="s">
        <v>89</v>
      </c>
      <c r="C208" s="5">
        <v>14</v>
      </c>
      <c r="D208" s="5">
        <v>20</v>
      </c>
      <c r="E208" s="6">
        <f t="shared" si="28"/>
        <v>0.42857142857142855</v>
      </c>
    </row>
    <row r="209" spans="2:5" ht="20.100000000000001" customHeight="1" thickBot="1" x14ac:dyDescent="0.25">
      <c r="B209" s="17" t="s">
        <v>86</v>
      </c>
      <c r="C209" s="5">
        <v>13</v>
      </c>
      <c r="D209" s="5">
        <v>14</v>
      </c>
      <c r="E209" s="6">
        <f t="shared" si="28"/>
        <v>7.6923076923076927E-2</v>
      </c>
    </row>
    <row r="210" spans="2:5" ht="20.100000000000001" customHeight="1" thickBot="1" x14ac:dyDescent="0.25">
      <c r="B210" s="17" t="s">
        <v>87</v>
      </c>
      <c r="C210" s="5">
        <v>1</v>
      </c>
      <c r="D210" s="5">
        <v>6</v>
      </c>
      <c r="E210" s="6">
        <f t="shared" si="28"/>
        <v>5</v>
      </c>
    </row>
    <row r="211" spans="2:5" ht="20.100000000000001" customHeight="1" thickBot="1" x14ac:dyDescent="0.25">
      <c r="B211" s="17" t="s">
        <v>90</v>
      </c>
      <c r="C211" s="5"/>
      <c r="D211" s="5"/>
      <c r="E211" s="6"/>
    </row>
    <row r="212" spans="2:5" ht="20.100000000000001" customHeight="1" thickBot="1" x14ac:dyDescent="0.25">
      <c r="B212" s="17" t="s">
        <v>89</v>
      </c>
      <c r="C212" s="5">
        <v>0</v>
      </c>
      <c r="D212" s="5">
        <v>1</v>
      </c>
      <c r="E212" s="6" t="str">
        <f>IF(C212=0,"-",(D212-C212)/C212)</f>
        <v>-</v>
      </c>
    </row>
    <row r="213" spans="2:5" ht="15" thickBot="1" x14ac:dyDescent="0.25">
      <c r="B213" s="17" t="s">
        <v>86</v>
      </c>
      <c r="C213" s="5">
        <v>0</v>
      </c>
      <c r="D213" s="5">
        <v>1</v>
      </c>
      <c r="E213" s="6" t="str">
        <f t="shared" ref="E213:E214" si="29">IF(C213=0,"-",(D213-C213)/C213)</f>
        <v>-</v>
      </c>
    </row>
    <row r="214" spans="2:5" ht="15" thickBot="1" x14ac:dyDescent="0.25">
      <c r="B214" s="17" t="s">
        <v>87</v>
      </c>
      <c r="C214" s="5">
        <v>0</v>
      </c>
      <c r="D214" s="5">
        <v>0</v>
      </c>
      <c r="E214" s="6" t="str">
        <f t="shared" si="29"/>
        <v>-</v>
      </c>
    </row>
    <row r="215" spans="2:5" ht="14.25" x14ac:dyDescent="0.2">
      <c r="B215" s="21"/>
      <c r="C215" s="19"/>
      <c r="D215" s="19"/>
      <c r="E215" s="18"/>
    </row>
    <row r="220" spans="2:5" ht="42.75" customHeight="1" thickBot="1" x14ac:dyDescent="0.25">
      <c r="C220" s="8" t="s">
        <v>103</v>
      </c>
      <c r="D220" s="8" t="s">
        <v>104</v>
      </c>
      <c r="E220" s="8" t="s">
        <v>99</v>
      </c>
    </row>
    <row r="221" spans="2:5" ht="15" thickBot="1" x14ac:dyDescent="0.25">
      <c r="B221" s="16" t="s">
        <v>91</v>
      </c>
      <c r="C221" s="5">
        <v>15</v>
      </c>
      <c r="D221" s="5">
        <v>23</v>
      </c>
      <c r="E221" s="6">
        <f t="shared" ref="E221:E223" si="30">IF(C221=0,"-",(D221-C221)/C221)</f>
        <v>0.53333333333333333</v>
      </c>
    </row>
    <row r="222" spans="2:5" ht="15" thickBot="1" x14ac:dyDescent="0.25">
      <c r="B222" s="16" t="s">
        <v>92</v>
      </c>
      <c r="C222" s="5">
        <v>18</v>
      </c>
      <c r="D222" s="5">
        <v>24</v>
      </c>
      <c r="E222" s="6">
        <f t="shared" si="30"/>
        <v>0.33333333333333331</v>
      </c>
    </row>
    <row r="223" spans="2:5" ht="15" thickBot="1" x14ac:dyDescent="0.25">
      <c r="B223" s="16" t="s">
        <v>93</v>
      </c>
      <c r="C223" s="5">
        <v>56</v>
      </c>
      <c r="D223" s="5">
        <v>62</v>
      </c>
      <c r="E223" s="6">
        <f t="shared" si="30"/>
        <v>0.10714285714285714</v>
      </c>
    </row>
    <row r="224" spans="2:5" ht="15" thickBot="1" x14ac:dyDescent="0.25">
      <c r="C224" s="5"/>
      <c r="D224" s="5"/>
      <c r="E224" s="6"/>
    </row>
    <row r="225" spans="3:5" ht="15" thickBot="1" x14ac:dyDescent="0.25">
      <c r="C225" s="5"/>
      <c r="D225" s="5"/>
      <c r="E225" s="6"/>
    </row>
    <row r="226" spans="3:5" ht="15" thickBot="1" x14ac:dyDescent="0.25">
      <c r="C226" s="5"/>
      <c r="D226" s="5"/>
      <c r="E226" s="6"/>
    </row>
    <row r="227" spans="3:5" ht="15" thickBot="1" x14ac:dyDescent="0.25">
      <c r="C227" s="5"/>
      <c r="D227" s="5"/>
      <c r="E227" s="6"/>
    </row>
    <row r="228" spans="3:5" ht="15" thickBot="1" x14ac:dyDescent="0.25">
      <c r="C228" s="5"/>
      <c r="D228" s="5"/>
      <c r="E228" s="6"/>
    </row>
  </sheetData>
  <mergeCells count="6">
    <mergeCell ref="C126:F126"/>
    <mergeCell ref="G126:J126"/>
    <mergeCell ref="K126:N126"/>
    <mergeCell ref="C141:F141"/>
    <mergeCell ref="G141:J141"/>
    <mergeCell ref="K141:N141"/>
  </mergeCells>
  <pageMargins left="0.70866141732283472" right="0.70866141732283472" top="0.74803149606299213" bottom="0.74803149606299213" header="0.31496062992125984" footer="0.31496062992125984"/>
  <pageSetup paperSize="9" scale="35" fitToWidth="2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228"/>
  <sheetViews>
    <sheetView workbookViewId="0"/>
  </sheetViews>
  <sheetFormatPr baseColWidth="10" defaultRowHeight="12.75" x14ac:dyDescent="0.2"/>
  <cols>
    <col min="2" max="2" width="56.875" bestFit="1" customWidth="1"/>
    <col min="3" max="4" width="12.5" customWidth="1"/>
    <col min="5" max="5" width="12.75" customWidth="1"/>
    <col min="6" max="6" width="8.75" bestFit="1" customWidth="1"/>
    <col min="7" max="7" width="11.625" customWidth="1"/>
    <col min="8" max="8" width="12.125" customWidth="1"/>
    <col min="9" max="9" width="12.75" customWidth="1"/>
    <col min="10" max="10" width="8.75" bestFit="1" customWidth="1"/>
    <col min="11" max="11" width="11.625" bestFit="1" customWidth="1"/>
    <col min="12" max="12" width="12" bestFit="1" customWidth="1"/>
    <col min="13" max="13" width="12.75" customWidth="1"/>
    <col min="14" max="14" width="9.625" bestFit="1" customWidth="1"/>
  </cols>
  <sheetData>
    <row r="1" spans="1:5" ht="15" thickBot="1" x14ac:dyDescent="0.25">
      <c r="A1" s="5"/>
      <c r="B1" s="5"/>
    </row>
    <row r="2" spans="1:5" ht="15" thickBot="1" x14ac:dyDescent="0.25">
      <c r="A2" s="5"/>
      <c r="B2" s="5"/>
    </row>
    <row r="3" spans="1:5" ht="15" thickBot="1" x14ac:dyDescent="0.25">
      <c r="A3" s="5"/>
      <c r="B3" s="5"/>
    </row>
    <row r="11" spans="1:5" ht="27" customHeight="1" x14ac:dyDescent="0.2">
      <c r="B11" s="20" t="str">
        <f>Portada!B9</f>
        <v>1º Trimestre 2023</v>
      </c>
    </row>
    <row r="13" spans="1:5" ht="42.75" customHeight="1" thickBot="1" x14ac:dyDescent="0.25">
      <c r="C13" s="8" t="s">
        <v>103</v>
      </c>
      <c r="D13" s="8" t="s">
        <v>104</v>
      </c>
      <c r="E13" s="8" t="s">
        <v>99</v>
      </c>
    </row>
    <row r="14" spans="1:5" ht="20.100000000000001" customHeight="1" thickBot="1" x14ac:dyDescent="0.25">
      <c r="B14" s="4" t="s">
        <v>22</v>
      </c>
      <c r="C14" s="5">
        <v>700</v>
      </c>
      <c r="D14" s="5">
        <v>934</v>
      </c>
      <c r="E14" s="6">
        <f>IF(C14&gt;0,(D14-C14)/C14)</f>
        <v>0.3342857142857143</v>
      </c>
    </row>
    <row r="15" spans="1:5" ht="20.100000000000001" customHeight="1" thickBot="1" x14ac:dyDescent="0.25">
      <c r="B15" s="4" t="s">
        <v>17</v>
      </c>
      <c r="C15" s="5">
        <v>700</v>
      </c>
      <c r="D15" s="5">
        <v>719</v>
      </c>
      <c r="E15" s="6">
        <f t="shared" ref="E15:E25" si="0">IF(C15&gt;0,(D15-C15)/C15)</f>
        <v>2.7142857142857142E-2</v>
      </c>
    </row>
    <row r="16" spans="1:5" ht="20.100000000000001" customHeight="1" thickBot="1" x14ac:dyDescent="0.25">
      <c r="B16" s="4" t="s">
        <v>18</v>
      </c>
      <c r="C16" s="5">
        <v>588</v>
      </c>
      <c r="D16" s="5">
        <v>594</v>
      </c>
      <c r="E16" s="6">
        <f t="shared" si="0"/>
        <v>1.020408163265306E-2</v>
      </c>
    </row>
    <row r="17" spans="2:5" ht="20.100000000000001" customHeight="1" thickBot="1" x14ac:dyDescent="0.25">
      <c r="B17" s="4" t="s">
        <v>19</v>
      </c>
      <c r="C17" s="5">
        <v>112</v>
      </c>
      <c r="D17" s="5">
        <v>125</v>
      </c>
      <c r="E17" s="6">
        <f t="shared" si="0"/>
        <v>0.11607142857142858</v>
      </c>
    </row>
    <row r="18" spans="2:5" ht="20.100000000000001" customHeight="1" thickBot="1" x14ac:dyDescent="0.25">
      <c r="B18" s="4" t="s">
        <v>100</v>
      </c>
      <c r="C18" s="5">
        <v>14</v>
      </c>
      <c r="D18" s="5">
        <v>3</v>
      </c>
      <c r="E18" s="6">
        <f>IF(C18=0,"-",(D18-C18)/C18)</f>
        <v>-0.7857142857142857</v>
      </c>
    </row>
    <row r="19" spans="2:5" ht="20.100000000000001" customHeight="1" thickBot="1" x14ac:dyDescent="0.25">
      <c r="B19" s="4" t="s">
        <v>101</v>
      </c>
      <c r="C19" s="5">
        <v>0</v>
      </c>
      <c r="D19" s="5">
        <v>0</v>
      </c>
      <c r="E19" s="6" t="str">
        <f>IF(C19=0,"-",(D19-C19)/C19)</f>
        <v>-</v>
      </c>
    </row>
    <row r="20" spans="2:5" ht="20.100000000000001" customHeight="1" thickBot="1" x14ac:dyDescent="0.25">
      <c r="B20" s="4" t="s">
        <v>20</v>
      </c>
      <c r="C20" s="6">
        <f>C17/C15</f>
        <v>0.16</v>
      </c>
      <c r="D20" s="6">
        <f>D17/D15</f>
        <v>0.17385257301808066</v>
      </c>
      <c r="E20" s="6">
        <f t="shared" si="0"/>
        <v>8.6578581363004087E-2</v>
      </c>
    </row>
    <row r="21" spans="2:5" ht="30" customHeight="1" thickBot="1" x14ac:dyDescent="0.25">
      <c r="B21" s="4" t="s">
        <v>23</v>
      </c>
      <c r="C21" s="5">
        <v>27</v>
      </c>
      <c r="D21" s="5">
        <v>44</v>
      </c>
      <c r="E21" s="6">
        <f t="shared" si="0"/>
        <v>0.62962962962962965</v>
      </c>
    </row>
    <row r="22" spans="2:5" ht="20.100000000000001" customHeight="1" thickBot="1" x14ac:dyDescent="0.25">
      <c r="B22" s="4" t="s">
        <v>24</v>
      </c>
      <c r="C22" s="5">
        <v>19</v>
      </c>
      <c r="D22" s="5">
        <v>33</v>
      </c>
      <c r="E22" s="6">
        <f t="shared" si="0"/>
        <v>0.73684210526315785</v>
      </c>
    </row>
    <row r="23" spans="2:5" ht="20.100000000000001" customHeight="1" thickBot="1" x14ac:dyDescent="0.25">
      <c r="B23" s="4" t="s">
        <v>25</v>
      </c>
      <c r="C23" s="5">
        <v>8</v>
      </c>
      <c r="D23" s="5">
        <v>11</v>
      </c>
      <c r="E23" s="6">
        <f t="shared" si="0"/>
        <v>0.375</v>
      </c>
    </row>
    <row r="24" spans="2:5" ht="20.100000000000001" customHeight="1" thickBot="1" x14ac:dyDescent="0.25">
      <c r="B24" s="4" t="s">
        <v>21</v>
      </c>
      <c r="C24" s="6">
        <f>C23/C21</f>
        <v>0.29629629629629628</v>
      </c>
      <c r="D24" s="6">
        <f t="shared" ref="D24" si="1">D23/D21</f>
        <v>0.25</v>
      </c>
      <c r="E24" s="6">
        <f t="shared" si="0"/>
        <v>-0.15624999999999994</v>
      </c>
    </row>
    <row r="25" spans="2:5" ht="20.100000000000001" customHeight="1" thickBot="1" x14ac:dyDescent="0.25">
      <c r="B25" s="7" t="s">
        <v>26</v>
      </c>
      <c r="C25" s="6">
        <v>0.1312550040970312</v>
      </c>
      <c r="D25" s="6">
        <v>0.13498291593136336</v>
      </c>
      <c r="E25" s="6">
        <f t="shared" si="0"/>
        <v>2.8402054915759815E-2</v>
      </c>
    </row>
    <row r="33" spans="2:5" ht="42.75" customHeight="1" thickBot="1" x14ac:dyDescent="0.25">
      <c r="C33" s="8" t="s">
        <v>103</v>
      </c>
      <c r="D33" s="8" t="s">
        <v>104</v>
      </c>
      <c r="E33" s="8" t="s">
        <v>99</v>
      </c>
    </row>
    <row r="34" spans="2:5" ht="20.100000000000001" customHeight="1" thickBot="1" x14ac:dyDescent="0.25">
      <c r="B34" s="4" t="s">
        <v>27</v>
      </c>
      <c r="C34" s="5">
        <v>207</v>
      </c>
      <c r="D34" s="5">
        <v>198</v>
      </c>
      <c r="E34" s="6">
        <f>IF(C34&gt;0,(D34-C34)/C34,"-")</f>
        <v>-4.3478260869565216E-2</v>
      </c>
    </row>
    <row r="35" spans="2:5" ht="20.100000000000001" customHeight="1" thickBot="1" x14ac:dyDescent="0.25">
      <c r="B35" s="4" t="s">
        <v>29</v>
      </c>
      <c r="C35" s="5">
        <v>3</v>
      </c>
      <c r="D35" s="5">
        <v>0</v>
      </c>
      <c r="E35" s="6">
        <f t="shared" ref="E35:E37" si="2">IF(C35&gt;0,(D35-C35)/C35,"-")</f>
        <v>-1</v>
      </c>
    </row>
    <row r="36" spans="2:5" ht="20.100000000000001" customHeight="1" thickBot="1" x14ac:dyDescent="0.25">
      <c r="B36" s="4" t="s">
        <v>28</v>
      </c>
      <c r="C36" s="5">
        <v>144</v>
      </c>
      <c r="D36" s="5">
        <v>160</v>
      </c>
      <c r="E36" s="6">
        <f t="shared" si="2"/>
        <v>0.1111111111111111</v>
      </c>
    </row>
    <row r="37" spans="2:5" ht="20.100000000000001" customHeight="1" thickBot="1" x14ac:dyDescent="0.25">
      <c r="B37" s="4" t="s">
        <v>30</v>
      </c>
      <c r="C37" s="5">
        <v>60</v>
      </c>
      <c r="D37" s="5">
        <v>38</v>
      </c>
      <c r="E37" s="6">
        <f t="shared" si="2"/>
        <v>-0.36666666666666664</v>
      </c>
    </row>
    <row r="43" spans="2:5" ht="42.75" customHeight="1" thickBot="1" x14ac:dyDescent="0.25">
      <c r="C43" s="8" t="s">
        <v>103</v>
      </c>
      <c r="D43" s="8" t="s">
        <v>104</v>
      </c>
      <c r="E43" s="8" t="s">
        <v>99</v>
      </c>
    </row>
    <row r="44" spans="2:5" ht="20.100000000000001" customHeight="1" thickBot="1" x14ac:dyDescent="0.25">
      <c r="B44" s="4" t="s">
        <v>33</v>
      </c>
      <c r="C44" s="5">
        <v>147</v>
      </c>
      <c r="D44" s="5">
        <v>167</v>
      </c>
      <c r="E44" s="6">
        <f>IF(C44&gt;0,(D44-C44)/C44,"-")</f>
        <v>0.1360544217687075</v>
      </c>
    </row>
    <row r="45" spans="2:5" ht="20.100000000000001" customHeight="1" thickBot="1" x14ac:dyDescent="0.25">
      <c r="B45" s="4" t="s">
        <v>34</v>
      </c>
      <c r="C45" s="5">
        <v>5</v>
      </c>
      <c r="D45" s="5">
        <v>11</v>
      </c>
      <c r="E45" s="6">
        <f t="shared" ref="E45:E51" si="3">IF(C45&gt;0,(D45-C45)/C45,"-")</f>
        <v>1.2</v>
      </c>
    </row>
    <row r="46" spans="2:5" ht="20.100000000000001" customHeight="1" thickBot="1" x14ac:dyDescent="0.25">
      <c r="B46" s="4" t="s">
        <v>31</v>
      </c>
      <c r="C46" s="5">
        <v>28</v>
      </c>
      <c r="D46" s="5">
        <v>13</v>
      </c>
      <c r="E46" s="6">
        <f t="shared" si="3"/>
        <v>-0.5357142857142857</v>
      </c>
    </row>
    <row r="47" spans="2:5" ht="20.100000000000001" customHeight="1" thickBot="1" x14ac:dyDescent="0.25">
      <c r="B47" s="4" t="s">
        <v>32</v>
      </c>
      <c r="C47" s="5">
        <v>241</v>
      </c>
      <c r="D47" s="5">
        <v>277</v>
      </c>
      <c r="E47" s="6">
        <f t="shared" si="3"/>
        <v>0.14937759336099585</v>
      </c>
    </row>
    <row r="48" spans="2:5" ht="20.100000000000001" customHeight="1" thickBot="1" x14ac:dyDescent="0.25">
      <c r="B48" s="4" t="s">
        <v>35</v>
      </c>
      <c r="C48" s="5">
        <v>146</v>
      </c>
      <c r="D48" s="5">
        <v>139</v>
      </c>
      <c r="E48" s="6">
        <f t="shared" si="3"/>
        <v>-4.7945205479452052E-2</v>
      </c>
    </row>
    <row r="49" spans="2:5" ht="20.100000000000001" customHeight="1" thickBot="1" x14ac:dyDescent="0.25">
      <c r="B49" s="4" t="s">
        <v>67</v>
      </c>
      <c r="C49" s="5">
        <v>95</v>
      </c>
      <c r="D49" s="5">
        <v>102</v>
      </c>
      <c r="E49" s="6">
        <f t="shared" si="3"/>
        <v>7.3684210526315783E-2</v>
      </c>
    </row>
    <row r="50" spans="2:5" ht="20.100000000000001" customHeight="1" collapsed="1" thickBot="1" x14ac:dyDescent="0.25">
      <c r="B50" s="4" t="s">
        <v>36</v>
      </c>
      <c r="C50" s="6">
        <f>C44/(C44+C45)</f>
        <v>0.96710526315789469</v>
      </c>
      <c r="D50" s="6">
        <f>D44/(D44+D45)</f>
        <v>0.9382022471910112</v>
      </c>
      <c r="E50" s="6">
        <f t="shared" si="3"/>
        <v>-2.9886111748070009E-2</v>
      </c>
    </row>
    <row r="51" spans="2:5" ht="20.100000000000001" customHeight="1" thickBot="1" x14ac:dyDescent="0.25">
      <c r="B51" s="4" t="s">
        <v>37</v>
      </c>
      <c r="C51" s="6">
        <f>C47/(C46+C47)</f>
        <v>0.89591078066914498</v>
      </c>
      <c r="D51" s="6">
        <f t="shared" ref="D51" si="4">D47/(D46+D47)</f>
        <v>0.95517241379310347</v>
      </c>
      <c r="E51" s="6">
        <f t="shared" si="3"/>
        <v>6.6146802117613424E-2</v>
      </c>
    </row>
    <row r="57" spans="2:5" ht="42.75" customHeight="1" thickBot="1" x14ac:dyDescent="0.25">
      <c r="C57" s="8" t="s">
        <v>103</v>
      </c>
      <c r="D57" s="8" t="s">
        <v>104</v>
      </c>
      <c r="E57" s="8" t="s">
        <v>99</v>
      </c>
    </row>
    <row r="58" spans="2:5" ht="20.100000000000001" customHeight="1" thickBot="1" x14ac:dyDescent="0.25">
      <c r="B58" s="4" t="s">
        <v>38</v>
      </c>
      <c r="C58" s="5">
        <v>95</v>
      </c>
      <c r="D58" s="5">
        <v>180</v>
      </c>
      <c r="E58" s="6">
        <f>IF(C58&gt;0,(D58-C58)/C58,"-")</f>
        <v>0.89473684210526316</v>
      </c>
    </row>
    <row r="59" spans="2:5" ht="20.100000000000001" customHeight="1" thickBot="1" x14ac:dyDescent="0.25">
      <c r="B59" s="4" t="s">
        <v>41</v>
      </c>
      <c r="C59" s="5">
        <v>75</v>
      </c>
      <c r="D59" s="5">
        <v>159</v>
      </c>
      <c r="E59" s="6">
        <f t="shared" ref="E59:E63" si="5">IF(C59&gt;0,(D59-C59)/C59,"-")</f>
        <v>1.1200000000000001</v>
      </c>
    </row>
    <row r="60" spans="2:5" ht="20.100000000000001" customHeight="1" thickBot="1" x14ac:dyDescent="0.25">
      <c r="B60" s="4" t="s">
        <v>42</v>
      </c>
      <c r="C60" s="5">
        <v>13</v>
      </c>
      <c r="D60" s="5">
        <v>9</v>
      </c>
      <c r="E60" s="6">
        <f t="shared" si="5"/>
        <v>-0.30769230769230771</v>
      </c>
    </row>
    <row r="61" spans="2:5" ht="20.100000000000001" customHeight="1" collapsed="1" thickBot="1" x14ac:dyDescent="0.25">
      <c r="B61" s="4" t="s">
        <v>98</v>
      </c>
      <c r="C61" s="6">
        <f>(C59+C60)/C58</f>
        <v>0.9263157894736842</v>
      </c>
      <c r="D61" s="6">
        <f>(D59+D60)/D58</f>
        <v>0.93333333333333335</v>
      </c>
      <c r="E61" s="6">
        <f t="shared" si="5"/>
        <v>7.5757575757575994E-3</v>
      </c>
    </row>
    <row r="62" spans="2:5" ht="20.100000000000001" customHeight="1" thickBot="1" x14ac:dyDescent="0.25">
      <c r="B62" s="4" t="s">
        <v>39</v>
      </c>
      <c r="C62" s="6">
        <v>0.91463414634146345</v>
      </c>
      <c r="D62" s="6">
        <v>0.92982456140350878</v>
      </c>
      <c r="E62" s="6">
        <f t="shared" si="5"/>
        <v>1.6608187134502888E-2</v>
      </c>
    </row>
    <row r="63" spans="2:5" ht="20.100000000000001" customHeight="1" thickBot="1" x14ac:dyDescent="0.25">
      <c r="B63" s="4" t="s">
        <v>40</v>
      </c>
      <c r="C63" s="6">
        <v>1</v>
      </c>
      <c r="D63" s="6">
        <v>1</v>
      </c>
      <c r="E63" s="6">
        <f t="shared" si="5"/>
        <v>0</v>
      </c>
    </row>
    <row r="64" spans="2:5" ht="15" thickBot="1" x14ac:dyDescent="0.25">
      <c r="E64" s="6"/>
    </row>
    <row r="69" spans="2:5" ht="42.75" customHeight="1" thickBot="1" x14ac:dyDescent="0.25">
      <c r="C69" s="8" t="s">
        <v>103</v>
      </c>
      <c r="D69" s="8" t="s">
        <v>104</v>
      </c>
      <c r="E69" s="8" t="s">
        <v>99</v>
      </c>
    </row>
    <row r="70" spans="2:5" ht="20.100000000000001" customHeight="1" thickBot="1" x14ac:dyDescent="0.25">
      <c r="B70" s="4" t="s">
        <v>44</v>
      </c>
      <c r="C70" s="5">
        <v>772</v>
      </c>
      <c r="D70" s="5">
        <v>1043</v>
      </c>
      <c r="E70" s="6">
        <f>IF(C70&gt;0,(D70-C70)/C70,"-")</f>
        <v>0.35103626943005184</v>
      </c>
    </row>
    <row r="71" spans="2:5" ht="20.100000000000001" customHeight="1" thickBot="1" x14ac:dyDescent="0.25">
      <c r="B71" s="4" t="s">
        <v>45</v>
      </c>
      <c r="C71" s="5">
        <v>151</v>
      </c>
      <c r="D71" s="5">
        <v>277</v>
      </c>
      <c r="E71" s="6">
        <f t="shared" ref="E71:E77" si="6">IF(C71&gt;0,(D71-C71)/C71,"-")</f>
        <v>0.83443708609271527</v>
      </c>
    </row>
    <row r="72" spans="2:5" ht="20.100000000000001" customHeight="1" thickBot="1" x14ac:dyDescent="0.25">
      <c r="B72" s="4" t="s">
        <v>43</v>
      </c>
      <c r="C72" s="5">
        <v>4</v>
      </c>
      <c r="D72" s="5">
        <v>1</v>
      </c>
      <c r="E72" s="6">
        <f t="shared" si="6"/>
        <v>-0.75</v>
      </c>
    </row>
    <row r="73" spans="2:5" ht="20.100000000000001" customHeight="1" thickBot="1" x14ac:dyDescent="0.25">
      <c r="B73" s="4" t="s">
        <v>46</v>
      </c>
      <c r="C73" s="5">
        <v>463</v>
      </c>
      <c r="D73" s="5">
        <v>557</v>
      </c>
      <c r="E73" s="6">
        <f t="shared" si="6"/>
        <v>0.20302375809935205</v>
      </c>
    </row>
    <row r="74" spans="2:5" ht="20.100000000000001" customHeight="1" thickBot="1" x14ac:dyDescent="0.25">
      <c r="B74" s="4" t="s">
        <v>47</v>
      </c>
      <c r="C74" s="5">
        <v>129</v>
      </c>
      <c r="D74" s="5">
        <v>180</v>
      </c>
      <c r="E74" s="6">
        <f t="shared" si="6"/>
        <v>0.39534883720930231</v>
      </c>
    </row>
    <row r="75" spans="2:5" ht="20.100000000000001" customHeight="1" thickBot="1" x14ac:dyDescent="0.25">
      <c r="B75" s="4" t="s">
        <v>48</v>
      </c>
      <c r="C75" s="5">
        <v>24</v>
      </c>
      <c r="D75" s="5">
        <v>28</v>
      </c>
      <c r="E75" s="6">
        <f t="shared" si="6"/>
        <v>0.16666666666666666</v>
      </c>
    </row>
    <row r="76" spans="2:5" ht="20.100000000000001" customHeight="1" thickBot="1" x14ac:dyDescent="0.25">
      <c r="B76" s="4" t="s">
        <v>49</v>
      </c>
      <c r="C76" s="5">
        <v>0</v>
      </c>
      <c r="D76" s="5">
        <v>0</v>
      </c>
      <c r="E76" s="6" t="str">
        <f t="shared" si="6"/>
        <v>-</v>
      </c>
    </row>
    <row r="77" spans="2:5" ht="20.100000000000001" customHeight="1" thickBot="1" x14ac:dyDescent="0.25">
      <c r="B77" s="4" t="s">
        <v>50</v>
      </c>
      <c r="C77" s="5">
        <v>1</v>
      </c>
      <c r="D77" s="5">
        <v>0</v>
      </c>
      <c r="E77" s="6">
        <f t="shared" si="6"/>
        <v>-1</v>
      </c>
    </row>
    <row r="89" spans="2:5" ht="42.75" customHeight="1" thickBot="1" x14ac:dyDescent="0.25">
      <c r="C89" s="8" t="s">
        <v>103</v>
      </c>
      <c r="D89" s="8" t="s">
        <v>104</v>
      </c>
      <c r="E89" s="8" t="s">
        <v>99</v>
      </c>
    </row>
    <row r="90" spans="2:5" ht="29.25" thickBot="1" x14ac:dyDescent="0.25">
      <c r="B90" s="4" t="s">
        <v>51</v>
      </c>
      <c r="C90" s="5">
        <v>76</v>
      </c>
      <c r="D90" s="5">
        <v>96</v>
      </c>
      <c r="E90" s="6">
        <f>IF(C90&gt;0,(D90-C90)/C90,"-")</f>
        <v>0.26315789473684209</v>
      </c>
    </row>
    <row r="91" spans="2:5" ht="29.25" thickBot="1" x14ac:dyDescent="0.25">
      <c r="B91" s="4" t="s">
        <v>52</v>
      </c>
      <c r="C91" s="5">
        <v>19</v>
      </c>
      <c r="D91" s="5">
        <v>28</v>
      </c>
      <c r="E91" s="6">
        <f t="shared" ref="E91:E93" si="7">IF(C91&gt;0,(D91-C91)/C91,"-")</f>
        <v>0.47368421052631576</v>
      </c>
    </row>
    <row r="92" spans="2:5" ht="29.25" customHeight="1" thickBot="1" x14ac:dyDescent="0.25">
      <c r="B92" s="4" t="s">
        <v>53</v>
      </c>
      <c r="C92" s="5">
        <v>12</v>
      </c>
      <c r="D92" s="5">
        <v>31</v>
      </c>
      <c r="E92" s="6">
        <f t="shared" si="7"/>
        <v>1.5833333333333333</v>
      </c>
    </row>
    <row r="93" spans="2:5" ht="29.25" customHeight="1" thickBot="1" x14ac:dyDescent="0.25">
      <c r="B93" s="4" t="s">
        <v>54</v>
      </c>
      <c r="C93" s="6">
        <f>(C90+C91)/(C90+C91+C92)</f>
        <v>0.88785046728971961</v>
      </c>
      <c r="D93" s="6">
        <f>(D90+D91)/(D90+D91+D92)</f>
        <v>0.8</v>
      </c>
      <c r="E93" s="6">
        <f t="shared" si="7"/>
        <v>-9.8947368421052576E-2</v>
      </c>
    </row>
    <row r="99" spans="2:5" ht="42.75" customHeight="1" thickBot="1" x14ac:dyDescent="0.25">
      <c r="C99" s="8" t="s">
        <v>103</v>
      </c>
      <c r="D99" s="8" t="s">
        <v>104</v>
      </c>
      <c r="E99" s="8" t="s">
        <v>99</v>
      </c>
    </row>
    <row r="100" spans="2:5" ht="20.100000000000001" customHeight="1" thickBot="1" x14ac:dyDescent="0.25">
      <c r="B100" s="4" t="s">
        <v>38</v>
      </c>
      <c r="C100" s="5">
        <v>108</v>
      </c>
      <c r="D100" s="5">
        <v>156</v>
      </c>
      <c r="E100" s="6">
        <f>IF(C100&gt;0,(D100-C100)/C100,"-")</f>
        <v>0.44444444444444442</v>
      </c>
    </row>
    <row r="101" spans="2:5" ht="20.100000000000001" customHeight="1" thickBot="1" x14ac:dyDescent="0.25">
      <c r="B101" s="4" t="s">
        <v>41</v>
      </c>
      <c r="C101" s="5">
        <v>88</v>
      </c>
      <c r="D101" s="5">
        <v>107</v>
      </c>
      <c r="E101" s="6">
        <f t="shared" ref="E101:E105" si="8">IF(C101&gt;0,(D101-C101)/C101,"-")</f>
        <v>0.21590909090909091</v>
      </c>
    </row>
    <row r="102" spans="2:5" ht="20.100000000000001" customHeight="1" thickBot="1" x14ac:dyDescent="0.25">
      <c r="B102" s="4" t="s">
        <v>42</v>
      </c>
      <c r="C102" s="5">
        <v>8</v>
      </c>
      <c r="D102" s="5">
        <v>18</v>
      </c>
      <c r="E102" s="6">
        <f t="shared" si="8"/>
        <v>1.25</v>
      </c>
    </row>
    <row r="103" spans="2:5" ht="20.100000000000001" customHeight="1" thickBot="1" x14ac:dyDescent="0.25">
      <c r="B103" s="4" t="s">
        <v>98</v>
      </c>
      <c r="C103" s="6">
        <f>(C101+C102)/C100</f>
        <v>0.88888888888888884</v>
      </c>
      <c r="D103" s="6">
        <f>(D101+D102)/D100</f>
        <v>0.80128205128205132</v>
      </c>
      <c r="E103" s="6">
        <f t="shared" si="8"/>
        <v>-9.8557692307692207E-2</v>
      </c>
    </row>
    <row r="104" spans="2:5" ht="20.100000000000001" customHeight="1" thickBot="1" x14ac:dyDescent="0.25">
      <c r="B104" s="4" t="s">
        <v>39</v>
      </c>
      <c r="C104" s="6">
        <v>0.88</v>
      </c>
      <c r="D104" s="6">
        <v>0.79259259259259263</v>
      </c>
      <c r="E104" s="6">
        <f t="shared" si="8"/>
        <v>-9.9326599326599291E-2</v>
      </c>
    </row>
    <row r="105" spans="2:5" ht="20.100000000000001" customHeight="1" thickBot="1" x14ac:dyDescent="0.25">
      <c r="B105" s="4" t="s">
        <v>40</v>
      </c>
      <c r="C105" s="6">
        <v>1</v>
      </c>
      <c r="D105" s="6">
        <v>0.8571428571428571</v>
      </c>
      <c r="E105" s="6">
        <f t="shared" si="8"/>
        <v>-0.1428571428571429</v>
      </c>
    </row>
    <row r="111" spans="2:5" ht="42.75" customHeight="1" thickBot="1" x14ac:dyDescent="0.25">
      <c r="C111" s="8" t="s">
        <v>103</v>
      </c>
      <c r="D111" s="8" t="s">
        <v>104</v>
      </c>
      <c r="E111" s="8" t="s">
        <v>99</v>
      </c>
    </row>
    <row r="112" spans="2:5" ht="15" thickBot="1" x14ac:dyDescent="0.25">
      <c r="B112" s="4" t="s">
        <v>55</v>
      </c>
      <c r="C112" s="5">
        <v>140</v>
      </c>
      <c r="D112" s="5">
        <v>116</v>
      </c>
      <c r="E112" s="6">
        <f>IF(C112&gt;0,(D112-C112)/C112,"-")</f>
        <v>-0.17142857142857143</v>
      </c>
    </row>
    <row r="113" spans="2:14" ht="15" thickBot="1" x14ac:dyDescent="0.25">
      <c r="B113" s="4" t="s">
        <v>56</v>
      </c>
      <c r="C113" s="5">
        <v>115</v>
      </c>
      <c r="D113" s="5">
        <v>104</v>
      </c>
      <c r="E113" s="6">
        <f t="shared" ref="E113:E114" si="9">IF(C113&gt;0,(D113-C113)/C113,"-")</f>
        <v>-9.5652173913043481E-2</v>
      </c>
    </row>
    <row r="114" spans="2:14" ht="15" thickBot="1" x14ac:dyDescent="0.25">
      <c r="B114" s="4" t="s">
        <v>57</v>
      </c>
      <c r="C114" s="5">
        <v>25</v>
      </c>
      <c r="D114" s="5">
        <v>12</v>
      </c>
      <c r="E114" s="6">
        <f t="shared" si="9"/>
        <v>-0.52</v>
      </c>
    </row>
    <row r="126" spans="2:14" ht="26.25" customHeight="1" thickBot="1" x14ac:dyDescent="0.25">
      <c r="C126" s="27" t="s">
        <v>103</v>
      </c>
      <c r="D126" s="28"/>
      <c r="E126" s="28"/>
      <c r="F126" s="29"/>
      <c r="G126" s="27" t="s">
        <v>104</v>
      </c>
      <c r="H126" s="28"/>
      <c r="I126" s="28"/>
      <c r="J126" s="29"/>
      <c r="K126" s="30" t="s">
        <v>58</v>
      </c>
      <c r="L126" s="31"/>
      <c r="M126" s="31"/>
      <c r="N126" s="31"/>
    </row>
    <row r="127" spans="2:14" ht="29.25" customHeight="1" thickBot="1" x14ac:dyDescent="0.25">
      <c r="C127" s="11" t="s">
        <v>59</v>
      </c>
      <c r="D127" s="12" t="s">
        <v>60</v>
      </c>
      <c r="E127" s="12" t="s">
        <v>61</v>
      </c>
      <c r="F127" s="12" t="s">
        <v>62</v>
      </c>
      <c r="G127" s="11" t="s">
        <v>59</v>
      </c>
      <c r="H127" s="12" t="s">
        <v>60</v>
      </c>
      <c r="I127" s="12" t="s">
        <v>61</v>
      </c>
      <c r="J127" s="12" t="s">
        <v>62</v>
      </c>
      <c r="K127" s="11" t="s">
        <v>59</v>
      </c>
      <c r="L127" s="12" t="s">
        <v>60</v>
      </c>
      <c r="M127" s="12" t="s">
        <v>61</v>
      </c>
      <c r="N127" s="12" t="s">
        <v>62</v>
      </c>
    </row>
    <row r="128" spans="2:14" ht="15" thickBot="1" x14ac:dyDescent="0.25">
      <c r="B128" s="4" t="s">
        <v>63</v>
      </c>
      <c r="C128" s="10">
        <v>2</v>
      </c>
      <c r="D128" s="10">
        <v>0</v>
      </c>
      <c r="E128" s="10">
        <v>0</v>
      </c>
      <c r="F128" s="10">
        <v>2</v>
      </c>
      <c r="G128" s="10">
        <v>2</v>
      </c>
      <c r="H128" s="10">
        <v>1</v>
      </c>
      <c r="I128" s="10">
        <v>0</v>
      </c>
      <c r="J128" s="10">
        <v>3</v>
      </c>
      <c r="K128" s="6">
        <f>IF(C128=0,"-",(G128-C128)/C128)</f>
        <v>0</v>
      </c>
      <c r="L128" s="6" t="str">
        <f t="shared" ref="L128:N133" si="10">IF(D128=0,"-",(H128-D128)/D128)</f>
        <v>-</v>
      </c>
      <c r="M128" s="6" t="str">
        <f t="shared" si="10"/>
        <v>-</v>
      </c>
      <c r="N128" s="6">
        <f t="shared" si="10"/>
        <v>0.5</v>
      </c>
    </row>
    <row r="129" spans="2:14" ht="15" thickBot="1" x14ac:dyDescent="0.25">
      <c r="B129" s="4" t="s">
        <v>64</v>
      </c>
      <c r="C129" s="10">
        <v>0</v>
      </c>
      <c r="D129" s="10">
        <v>0</v>
      </c>
      <c r="E129" s="10">
        <v>0</v>
      </c>
      <c r="F129" s="10">
        <v>0</v>
      </c>
      <c r="G129" s="10">
        <v>0</v>
      </c>
      <c r="H129" s="10">
        <v>0</v>
      </c>
      <c r="I129" s="10">
        <v>0</v>
      </c>
      <c r="J129" s="10">
        <v>0</v>
      </c>
      <c r="K129" s="6" t="str">
        <f t="shared" ref="K129:K133" si="11">IF(C129=0,"-",(G129-C129)/C129)</f>
        <v>-</v>
      </c>
      <c r="L129" s="6" t="str">
        <f t="shared" si="10"/>
        <v>-</v>
      </c>
      <c r="M129" s="6" t="str">
        <f t="shared" si="10"/>
        <v>-</v>
      </c>
      <c r="N129" s="6" t="str">
        <f t="shared" si="10"/>
        <v>-</v>
      </c>
    </row>
    <row r="130" spans="2:14" ht="15" thickBot="1" x14ac:dyDescent="0.25">
      <c r="B130" s="4" t="s">
        <v>65</v>
      </c>
      <c r="C130" s="10">
        <v>0</v>
      </c>
      <c r="D130" s="10">
        <v>0</v>
      </c>
      <c r="E130" s="10">
        <v>0</v>
      </c>
      <c r="F130" s="10">
        <v>0</v>
      </c>
      <c r="G130" s="10">
        <v>1</v>
      </c>
      <c r="H130" s="10">
        <v>0</v>
      </c>
      <c r="I130" s="10">
        <v>0</v>
      </c>
      <c r="J130" s="10">
        <v>1</v>
      </c>
      <c r="K130" s="6" t="str">
        <f t="shared" si="11"/>
        <v>-</v>
      </c>
      <c r="L130" s="6" t="str">
        <f t="shared" si="10"/>
        <v>-</v>
      </c>
      <c r="M130" s="6" t="str">
        <f t="shared" si="10"/>
        <v>-</v>
      </c>
      <c r="N130" s="6" t="str">
        <f t="shared" si="10"/>
        <v>-</v>
      </c>
    </row>
    <row r="131" spans="2:14" ht="15" thickBot="1" x14ac:dyDescent="0.25">
      <c r="B131" s="7" t="s">
        <v>66</v>
      </c>
      <c r="C131" s="10">
        <v>0</v>
      </c>
      <c r="D131" s="10">
        <v>0</v>
      </c>
      <c r="E131" s="10">
        <v>0</v>
      </c>
      <c r="F131" s="10">
        <v>0</v>
      </c>
      <c r="G131" s="10">
        <v>0</v>
      </c>
      <c r="H131" s="10">
        <v>0</v>
      </c>
      <c r="I131" s="10">
        <v>0</v>
      </c>
      <c r="J131" s="10">
        <v>0</v>
      </c>
      <c r="K131" s="6" t="str">
        <f t="shared" si="11"/>
        <v>-</v>
      </c>
      <c r="L131" s="6" t="str">
        <f t="shared" si="10"/>
        <v>-</v>
      </c>
      <c r="M131" s="6" t="str">
        <f t="shared" si="10"/>
        <v>-</v>
      </c>
      <c r="N131" s="6" t="str">
        <f t="shared" si="10"/>
        <v>-</v>
      </c>
    </row>
    <row r="132" spans="2:14" ht="15" thickBot="1" x14ac:dyDescent="0.25">
      <c r="B132" s="4" t="s">
        <v>67</v>
      </c>
      <c r="C132" s="10">
        <v>0</v>
      </c>
      <c r="D132" s="10">
        <v>0</v>
      </c>
      <c r="E132" s="10">
        <v>0</v>
      </c>
      <c r="F132" s="10">
        <v>0</v>
      </c>
      <c r="G132" s="10">
        <v>0</v>
      </c>
      <c r="H132" s="10">
        <v>0</v>
      </c>
      <c r="I132" s="10">
        <v>0</v>
      </c>
      <c r="J132" s="10">
        <v>0</v>
      </c>
      <c r="K132" s="6" t="str">
        <f t="shared" si="11"/>
        <v>-</v>
      </c>
      <c r="L132" s="6" t="str">
        <f t="shared" si="10"/>
        <v>-</v>
      </c>
      <c r="M132" s="6" t="str">
        <f t="shared" si="10"/>
        <v>-</v>
      </c>
      <c r="N132" s="6" t="str">
        <f t="shared" si="10"/>
        <v>-</v>
      </c>
    </row>
    <row r="133" spans="2:14" ht="15" thickBot="1" x14ac:dyDescent="0.25">
      <c r="B133" s="4" t="s">
        <v>68</v>
      </c>
      <c r="C133" s="10">
        <v>2</v>
      </c>
      <c r="D133" s="10">
        <v>0</v>
      </c>
      <c r="E133" s="10">
        <v>0</v>
      </c>
      <c r="F133" s="10">
        <v>2</v>
      </c>
      <c r="G133" s="10">
        <v>3</v>
      </c>
      <c r="H133" s="10">
        <v>1</v>
      </c>
      <c r="I133" s="10">
        <v>0</v>
      </c>
      <c r="J133" s="10">
        <v>4</v>
      </c>
      <c r="K133" s="6">
        <f t="shared" si="11"/>
        <v>0.5</v>
      </c>
      <c r="L133" s="6" t="str">
        <f t="shared" si="10"/>
        <v>-</v>
      </c>
      <c r="M133" s="6" t="str">
        <f t="shared" si="10"/>
        <v>-</v>
      </c>
      <c r="N133" s="6">
        <f t="shared" si="10"/>
        <v>1</v>
      </c>
    </row>
    <row r="134" spans="2:14" ht="15" thickBot="1" x14ac:dyDescent="0.25">
      <c r="B134" s="4" t="s">
        <v>36</v>
      </c>
      <c r="C134" s="6">
        <f>IF(C128=0,"-",C128/(C128+C129))</f>
        <v>1</v>
      </c>
      <c r="D134" s="6" t="str">
        <f>IF(D128=0,"-",D128/(D128+D129))</f>
        <v>-</v>
      </c>
      <c r="E134" s="6" t="str">
        <f t="shared" ref="E134:J134" si="12">IF(E128=0,"-",E128/(E128+E129))</f>
        <v>-</v>
      </c>
      <c r="F134" s="6">
        <f t="shared" si="12"/>
        <v>1</v>
      </c>
      <c r="G134" s="6">
        <f t="shared" si="12"/>
        <v>1</v>
      </c>
      <c r="H134" s="6">
        <f t="shared" si="12"/>
        <v>1</v>
      </c>
      <c r="I134" s="6" t="str">
        <f t="shared" si="12"/>
        <v>-</v>
      </c>
      <c r="J134" s="6">
        <f t="shared" si="12"/>
        <v>1</v>
      </c>
      <c r="K134" s="6">
        <f>IF(OR(C134="-",G134="-"),"-",(G134-C134)/C134)</f>
        <v>0</v>
      </c>
      <c r="L134" s="6" t="str">
        <f t="shared" ref="L134:N135" si="13">IF(OR(D134="-",H134="-"),"-",(H134-D134)/D134)</f>
        <v>-</v>
      </c>
      <c r="M134" s="6" t="str">
        <f t="shared" si="13"/>
        <v>-</v>
      </c>
      <c r="N134" s="6">
        <f t="shared" si="13"/>
        <v>0</v>
      </c>
    </row>
    <row r="135" spans="2:14" ht="15" thickBot="1" x14ac:dyDescent="0.25">
      <c r="B135" s="4" t="s">
        <v>37</v>
      </c>
      <c r="C135" s="6" t="str">
        <f>IF(C131=0,"-",C131/(C130+C131))</f>
        <v>-</v>
      </c>
      <c r="D135" s="6" t="str">
        <f t="shared" ref="D135:J135" si="14">IF(D131=0,"-",D131/(D130+D131))</f>
        <v>-</v>
      </c>
      <c r="E135" s="6" t="str">
        <f t="shared" si="14"/>
        <v>-</v>
      </c>
      <c r="F135" s="6" t="str">
        <f t="shared" si="14"/>
        <v>-</v>
      </c>
      <c r="G135" s="6" t="str">
        <f t="shared" si="14"/>
        <v>-</v>
      </c>
      <c r="H135" s="6" t="str">
        <f t="shared" si="14"/>
        <v>-</v>
      </c>
      <c r="I135" s="6" t="str">
        <f t="shared" si="14"/>
        <v>-</v>
      </c>
      <c r="J135" s="6" t="str">
        <f t="shared" si="14"/>
        <v>-</v>
      </c>
      <c r="K135" s="6" t="str">
        <f>IF(OR(C135="-",G135="-"),"-",(G135-C135)/C135)</f>
        <v>-</v>
      </c>
      <c r="L135" s="6" t="str">
        <f t="shared" si="13"/>
        <v>-</v>
      </c>
      <c r="M135" s="6" t="str">
        <f t="shared" si="13"/>
        <v>-</v>
      </c>
      <c r="N135" s="6" t="str">
        <f t="shared" si="13"/>
        <v>-</v>
      </c>
    </row>
    <row r="136" spans="2:14" x14ac:dyDescent="0.2">
      <c r="C136" s="13"/>
    </row>
    <row r="137" spans="2:14" x14ac:dyDescent="0.2">
      <c r="C137" s="13"/>
      <c r="M137" s="14"/>
    </row>
    <row r="138" spans="2:14" x14ac:dyDescent="0.2">
      <c r="C138" s="13"/>
    </row>
    <row r="141" spans="2:14" ht="29.25" customHeight="1" thickBot="1" x14ac:dyDescent="0.25">
      <c r="C141" s="27" t="s">
        <v>103</v>
      </c>
      <c r="D141" s="28"/>
      <c r="E141" s="28"/>
      <c r="F141" s="29"/>
      <c r="G141" s="27" t="s">
        <v>104</v>
      </c>
      <c r="H141" s="28"/>
      <c r="I141" s="28"/>
      <c r="J141" s="29"/>
      <c r="K141" s="30" t="s">
        <v>58</v>
      </c>
      <c r="L141" s="31"/>
      <c r="M141" s="31"/>
      <c r="N141" s="31"/>
    </row>
    <row r="142" spans="2:14" ht="57.75" customHeight="1" thickBot="1" x14ac:dyDescent="0.25">
      <c r="C142" s="12" t="s">
        <v>60</v>
      </c>
      <c r="D142" s="12" t="s">
        <v>70</v>
      </c>
      <c r="E142" s="12" t="s">
        <v>69</v>
      </c>
      <c r="F142" s="12" t="s">
        <v>62</v>
      </c>
      <c r="G142" s="12" t="s">
        <v>60</v>
      </c>
      <c r="H142" s="12" t="s">
        <v>70</v>
      </c>
      <c r="I142" s="12" t="s">
        <v>69</v>
      </c>
      <c r="J142" s="12" t="s">
        <v>62</v>
      </c>
      <c r="K142" s="12" t="s">
        <v>60</v>
      </c>
      <c r="L142" s="12" t="s">
        <v>70</v>
      </c>
      <c r="M142" s="12" t="s">
        <v>69</v>
      </c>
      <c r="N142" s="12" t="s">
        <v>62</v>
      </c>
    </row>
    <row r="143" spans="2:14" ht="15" thickBot="1" x14ac:dyDescent="0.25">
      <c r="B143" s="4" t="s">
        <v>71</v>
      </c>
      <c r="C143" s="10">
        <v>3</v>
      </c>
      <c r="D143" s="10">
        <v>0</v>
      </c>
      <c r="E143" s="10">
        <v>1</v>
      </c>
      <c r="F143" s="10">
        <v>4</v>
      </c>
      <c r="G143" s="10">
        <v>5</v>
      </c>
      <c r="H143" s="10">
        <v>0</v>
      </c>
      <c r="I143" s="10">
        <v>0</v>
      </c>
      <c r="J143" s="10">
        <v>5</v>
      </c>
      <c r="K143" s="6">
        <f>IF(C143=0,"-",(G143-C143)/C143)</f>
        <v>0.66666666666666663</v>
      </c>
      <c r="L143" s="6" t="str">
        <f t="shared" ref="L143:N147" si="15">IF(D143=0,"-",(H143-D143)/D143)</f>
        <v>-</v>
      </c>
      <c r="M143" s="6">
        <f t="shared" si="15"/>
        <v>-1</v>
      </c>
      <c r="N143" s="6">
        <f t="shared" si="15"/>
        <v>0.25</v>
      </c>
    </row>
    <row r="144" spans="2:14" ht="15" thickBot="1" x14ac:dyDescent="0.25">
      <c r="B144" s="4" t="s">
        <v>72</v>
      </c>
      <c r="C144" s="10">
        <v>1</v>
      </c>
      <c r="D144" s="10">
        <v>0</v>
      </c>
      <c r="E144" s="10">
        <v>0</v>
      </c>
      <c r="F144" s="10">
        <v>1</v>
      </c>
      <c r="G144" s="10">
        <v>1</v>
      </c>
      <c r="H144" s="10">
        <v>0</v>
      </c>
      <c r="I144" s="10">
        <v>0</v>
      </c>
      <c r="J144" s="10">
        <v>1</v>
      </c>
      <c r="K144" s="6">
        <f t="shared" ref="K144:K147" si="16">IF(C144=0,"-",(G144-C144)/C144)</f>
        <v>0</v>
      </c>
      <c r="L144" s="6" t="str">
        <f t="shared" si="15"/>
        <v>-</v>
      </c>
      <c r="M144" s="6" t="str">
        <f t="shared" si="15"/>
        <v>-</v>
      </c>
      <c r="N144" s="6">
        <f t="shared" si="15"/>
        <v>0</v>
      </c>
    </row>
    <row r="145" spans="2:14" ht="15" thickBot="1" x14ac:dyDescent="0.25">
      <c r="B145" s="4" t="s">
        <v>73</v>
      </c>
      <c r="C145" s="10">
        <v>4</v>
      </c>
      <c r="D145" s="10">
        <v>0</v>
      </c>
      <c r="E145" s="10">
        <v>0</v>
      </c>
      <c r="F145" s="10">
        <v>4</v>
      </c>
      <c r="G145" s="10">
        <v>14</v>
      </c>
      <c r="H145" s="10">
        <v>0</v>
      </c>
      <c r="I145" s="10">
        <v>1</v>
      </c>
      <c r="J145" s="10">
        <v>15</v>
      </c>
      <c r="K145" s="6">
        <f t="shared" si="16"/>
        <v>2.5</v>
      </c>
      <c r="L145" s="6" t="str">
        <f t="shared" si="15"/>
        <v>-</v>
      </c>
      <c r="M145" s="6" t="str">
        <f t="shared" si="15"/>
        <v>-</v>
      </c>
      <c r="N145" s="6">
        <f t="shared" si="15"/>
        <v>2.75</v>
      </c>
    </row>
    <row r="146" spans="2:14" ht="15" thickBot="1" x14ac:dyDescent="0.25">
      <c r="B146" s="4" t="s">
        <v>74</v>
      </c>
      <c r="C146" s="10">
        <v>1</v>
      </c>
      <c r="D146" s="10">
        <v>0</v>
      </c>
      <c r="E146" s="10">
        <v>0</v>
      </c>
      <c r="F146" s="10">
        <v>1</v>
      </c>
      <c r="G146" s="10">
        <v>6</v>
      </c>
      <c r="H146" s="10">
        <v>0</v>
      </c>
      <c r="I146" s="10">
        <v>1</v>
      </c>
      <c r="J146" s="10">
        <v>7</v>
      </c>
      <c r="K146" s="6">
        <f t="shared" si="16"/>
        <v>5</v>
      </c>
      <c r="L146" s="6" t="str">
        <f t="shared" si="15"/>
        <v>-</v>
      </c>
      <c r="M146" s="6" t="str">
        <f t="shared" si="15"/>
        <v>-</v>
      </c>
      <c r="N146" s="6">
        <f t="shared" si="15"/>
        <v>6</v>
      </c>
    </row>
    <row r="147" spans="2:14" ht="15" thickBot="1" x14ac:dyDescent="0.25">
      <c r="B147" s="4" t="s">
        <v>75</v>
      </c>
      <c r="C147" s="10">
        <v>0</v>
      </c>
      <c r="D147" s="10">
        <v>0</v>
      </c>
      <c r="E147" s="10">
        <v>0</v>
      </c>
      <c r="F147" s="10">
        <v>0</v>
      </c>
      <c r="G147" s="10">
        <v>0</v>
      </c>
      <c r="H147" s="10">
        <v>0</v>
      </c>
      <c r="I147" s="10">
        <v>0</v>
      </c>
      <c r="J147" s="10">
        <v>0</v>
      </c>
      <c r="K147" s="6" t="str">
        <f t="shared" si="16"/>
        <v>-</v>
      </c>
      <c r="L147" s="6" t="str">
        <f t="shared" si="15"/>
        <v>-</v>
      </c>
      <c r="M147" s="6" t="str">
        <f t="shared" si="15"/>
        <v>-</v>
      </c>
      <c r="N147" s="6" t="str">
        <f t="shared" si="15"/>
        <v>-</v>
      </c>
    </row>
    <row r="148" spans="2:14" ht="15" thickBot="1" x14ac:dyDescent="0.25">
      <c r="B148" s="7" t="s">
        <v>68</v>
      </c>
      <c r="C148" s="10">
        <v>9</v>
      </c>
      <c r="D148" s="10">
        <v>0</v>
      </c>
      <c r="E148" s="10">
        <v>1</v>
      </c>
      <c r="F148" s="10">
        <v>10</v>
      </c>
      <c r="G148" s="10">
        <v>26</v>
      </c>
      <c r="H148" s="10">
        <v>0</v>
      </c>
      <c r="I148" s="10">
        <v>2</v>
      </c>
      <c r="J148" s="10">
        <v>28</v>
      </c>
      <c r="K148" s="6">
        <f t="shared" ref="K148" si="17">IF(C148=0,"-",(G148-C148)/C148)</f>
        <v>1.8888888888888888</v>
      </c>
      <c r="L148" s="6" t="str">
        <f t="shared" ref="L148" si="18">IF(D148=0,"-",(H148-D148)/D148)</f>
        <v>-</v>
      </c>
      <c r="M148" s="6">
        <f t="shared" ref="M148" si="19">IF(E148=0,"-",(I148-E148)/E148)</f>
        <v>1</v>
      </c>
      <c r="N148" s="6">
        <f t="shared" ref="N148" si="20">IF(F148=0,"-",(J148-F148)/F148)</f>
        <v>1.8</v>
      </c>
    </row>
    <row r="149" spans="2:14" ht="29.25" thickBot="1" x14ac:dyDescent="0.25">
      <c r="B149" s="7" t="s">
        <v>76</v>
      </c>
      <c r="C149" s="6">
        <f t="shared" ref="C149:J150" si="21">IF(C143=0,"-",(C143/(C143+C145)))</f>
        <v>0.42857142857142855</v>
      </c>
      <c r="D149" s="6" t="str">
        <f t="shared" si="21"/>
        <v>-</v>
      </c>
      <c r="E149" s="6">
        <f t="shared" si="21"/>
        <v>1</v>
      </c>
      <c r="F149" s="6">
        <f t="shared" si="21"/>
        <v>0.5</v>
      </c>
      <c r="G149" s="6">
        <f t="shared" si="21"/>
        <v>0.26315789473684209</v>
      </c>
      <c r="H149" s="6" t="str">
        <f t="shared" si="21"/>
        <v>-</v>
      </c>
      <c r="I149" s="6" t="str">
        <f t="shared" si="21"/>
        <v>-</v>
      </c>
      <c r="J149" s="6">
        <f t="shared" si="21"/>
        <v>0.25</v>
      </c>
      <c r="K149" s="6">
        <f>IF(OR(C149="-",G149="-"),"-",(G149-C149)/C149)</f>
        <v>-0.38596491228070173</v>
      </c>
      <c r="L149" s="6" t="str">
        <f t="shared" ref="L149:N150" si="22">IF(OR(D149="-",H149="-"),"-",(H149-D149)/D149)</f>
        <v>-</v>
      </c>
      <c r="M149" s="6" t="str">
        <f t="shared" si="22"/>
        <v>-</v>
      </c>
      <c r="N149" s="6">
        <f t="shared" si="22"/>
        <v>-0.5</v>
      </c>
    </row>
    <row r="150" spans="2:14" ht="29.25" thickBot="1" x14ac:dyDescent="0.25">
      <c r="B150" s="7" t="s">
        <v>77</v>
      </c>
      <c r="C150" s="6">
        <f t="shared" si="21"/>
        <v>0.5</v>
      </c>
      <c r="D150" s="6" t="str">
        <f t="shared" si="21"/>
        <v>-</v>
      </c>
      <c r="E150" s="6" t="str">
        <f t="shared" si="21"/>
        <v>-</v>
      </c>
      <c r="F150" s="6">
        <f t="shared" si="21"/>
        <v>0.5</v>
      </c>
      <c r="G150" s="6">
        <f t="shared" si="21"/>
        <v>0.14285714285714285</v>
      </c>
      <c r="H150" s="6" t="str">
        <f t="shared" si="21"/>
        <v>-</v>
      </c>
      <c r="I150" s="6" t="str">
        <f t="shared" si="21"/>
        <v>-</v>
      </c>
      <c r="J150" s="6">
        <f t="shared" si="21"/>
        <v>0.125</v>
      </c>
      <c r="K150" s="6">
        <f>IF(OR(C150="-",G150="-"),"-",(G150-C150)/C150)</f>
        <v>-0.7142857142857143</v>
      </c>
      <c r="L150" s="6" t="str">
        <f t="shared" si="22"/>
        <v>-</v>
      </c>
      <c r="M150" s="6" t="str">
        <f t="shared" si="22"/>
        <v>-</v>
      </c>
      <c r="N150" s="6">
        <f t="shared" si="22"/>
        <v>-0.75</v>
      </c>
    </row>
    <row r="151" spans="2:14" ht="14.25" x14ac:dyDescent="0.2">
      <c r="B151" s="7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</row>
    <row r="154" spans="2:14" ht="14.25" x14ac:dyDescent="0.2">
      <c r="B154" s="7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</row>
    <row r="155" spans="2:14" ht="14.25" x14ac:dyDescent="0.2">
      <c r="B155" s="7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</row>
    <row r="156" spans="2:14" ht="29.25" customHeight="1" thickBot="1" x14ac:dyDescent="0.25">
      <c r="B156" s="7"/>
      <c r="C156" s="8" t="s">
        <v>103</v>
      </c>
      <c r="D156" s="8" t="s">
        <v>104</v>
      </c>
      <c r="E156" s="8" t="s">
        <v>99</v>
      </c>
    </row>
    <row r="157" spans="2:14" ht="15" thickBot="1" x14ac:dyDescent="0.25">
      <c r="B157" s="4" t="s">
        <v>94</v>
      </c>
      <c r="C157" s="19">
        <v>7</v>
      </c>
      <c r="D157" s="19">
        <v>19</v>
      </c>
      <c r="E157" s="18">
        <f>IF(C157=0,"-",(D157-C157)/C157)</f>
        <v>1.7142857142857142</v>
      </c>
      <c r="F157" s="18"/>
      <c r="G157" s="18"/>
      <c r="H157" s="18"/>
      <c r="I157" s="18"/>
      <c r="J157" s="18"/>
      <c r="K157" s="18"/>
      <c r="L157" s="18"/>
      <c r="M157" s="18"/>
      <c r="N157" s="18"/>
    </row>
    <row r="158" spans="2:14" ht="15" thickBot="1" x14ac:dyDescent="0.25">
      <c r="B158" s="4" t="s">
        <v>95</v>
      </c>
      <c r="C158" s="19">
        <v>2</v>
      </c>
      <c r="D158" s="19">
        <v>7</v>
      </c>
      <c r="E158" s="18">
        <f t="shared" ref="E158:E159" si="23">IF(C158=0,"-",(D158-C158)/C158)</f>
        <v>2.5</v>
      </c>
      <c r="F158" s="18"/>
      <c r="G158" s="18"/>
      <c r="H158" s="18"/>
      <c r="I158" s="18"/>
      <c r="J158" s="18"/>
      <c r="K158" s="18"/>
      <c r="L158" s="18"/>
      <c r="M158" s="18"/>
      <c r="N158" s="18"/>
    </row>
    <row r="159" spans="2:14" ht="15" thickBot="1" x14ac:dyDescent="0.25">
      <c r="B159" s="4" t="s">
        <v>96</v>
      </c>
      <c r="C159" s="19">
        <v>0</v>
      </c>
      <c r="D159" s="19">
        <v>0</v>
      </c>
      <c r="E159" s="18" t="str">
        <f t="shared" si="23"/>
        <v>-</v>
      </c>
      <c r="F159" s="18"/>
      <c r="G159" s="18"/>
      <c r="H159" s="18"/>
      <c r="I159" s="18"/>
      <c r="J159" s="18"/>
      <c r="K159" s="18"/>
      <c r="L159" s="18"/>
      <c r="M159" s="18"/>
      <c r="N159" s="18"/>
    </row>
    <row r="160" spans="2:14" ht="15" thickBot="1" x14ac:dyDescent="0.25">
      <c r="B160" s="4" t="s">
        <v>97</v>
      </c>
      <c r="C160" s="18">
        <f>IF(C157=0,"-",C157/(C157+C158+C159))</f>
        <v>0.77777777777777779</v>
      </c>
      <c r="D160" s="18">
        <f>IF(D157=0,"-",D157/(D157+D158+D159))</f>
        <v>0.73076923076923073</v>
      </c>
      <c r="E160" s="18">
        <f>IF(OR(C160="-",D160="-"),"-",(D160-C160)/C160)</f>
        <v>-6.0439560439560509E-2</v>
      </c>
      <c r="F160" s="18"/>
      <c r="G160" s="18"/>
      <c r="H160" s="18"/>
      <c r="I160" s="18"/>
      <c r="J160" s="18"/>
      <c r="K160" s="18"/>
      <c r="L160" s="18"/>
      <c r="M160" s="18"/>
      <c r="N160" s="18"/>
    </row>
    <row r="161" spans="2:14" ht="14.25" x14ac:dyDescent="0.2">
      <c r="B161" s="7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</row>
    <row r="162" spans="2:14" ht="14.25" x14ac:dyDescent="0.2">
      <c r="B162" s="7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</row>
    <row r="163" spans="2:14" ht="14.25" x14ac:dyDescent="0.2">
      <c r="B163" s="7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</row>
    <row r="165" spans="2:14" ht="42.75" customHeight="1" thickBot="1" x14ac:dyDescent="0.25">
      <c r="C165" s="8" t="s">
        <v>103</v>
      </c>
      <c r="D165" s="8" t="s">
        <v>104</v>
      </c>
      <c r="E165" s="8" t="s">
        <v>99</v>
      </c>
    </row>
    <row r="166" spans="2:14" ht="20.100000000000001" customHeight="1" thickBot="1" x14ac:dyDescent="0.25">
      <c r="B166" s="4" t="s">
        <v>38</v>
      </c>
      <c r="C166" s="5">
        <v>2</v>
      </c>
      <c r="D166" s="5">
        <v>3</v>
      </c>
      <c r="E166" s="6">
        <f>IF(C166=0,"-",(D166-C166)/C166)</f>
        <v>0.5</v>
      </c>
    </row>
    <row r="167" spans="2:14" ht="20.100000000000001" customHeight="1" thickBot="1" x14ac:dyDescent="0.25">
      <c r="B167" s="4" t="s">
        <v>41</v>
      </c>
      <c r="C167" s="5">
        <v>2</v>
      </c>
      <c r="D167" s="5">
        <v>3</v>
      </c>
      <c r="E167" s="6">
        <f t="shared" ref="E167:E168" si="24">IF(C167=0,"-",(D167-C167)/C167)</f>
        <v>0.5</v>
      </c>
    </row>
    <row r="168" spans="2:14" ht="20.100000000000001" customHeight="1" thickBot="1" x14ac:dyDescent="0.25">
      <c r="B168" s="4" t="s">
        <v>42</v>
      </c>
      <c r="C168" s="5">
        <v>0</v>
      </c>
      <c r="D168" s="5">
        <v>0</v>
      </c>
      <c r="E168" s="6" t="str">
        <f t="shared" si="24"/>
        <v>-</v>
      </c>
    </row>
    <row r="169" spans="2:14" ht="20.100000000000001" customHeight="1" thickBot="1" x14ac:dyDescent="0.25">
      <c r="B169" s="4" t="s">
        <v>98</v>
      </c>
      <c r="C169" s="6">
        <f>IF(C166=0,"-",(C167+C168)/C166)</f>
        <v>1</v>
      </c>
      <c r="D169" s="6">
        <f>IF(D166=0,"-",(D167+D168)/D166)</f>
        <v>1</v>
      </c>
      <c r="E169" s="6">
        <f t="shared" ref="E169:E171" si="25">IF(OR(C169="-",D169="-"),"-",(D169-C169)/C169)</f>
        <v>0</v>
      </c>
    </row>
    <row r="170" spans="2:14" ht="20.100000000000001" customHeight="1" thickBot="1" x14ac:dyDescent="0.25">
      <c r="B170" s="4" t="s">
        <v>39</v>
      </c>
      <c r="C170" s="6">
        <v>1</v>
      </c>
      <c r="D170" s="6">
        <v>1</v>
      </c>
      <c r="E170" s="6">
        <f t="shared" si="25"/>
        <v>0</v>
      </c>
    </row>
    <row r="171" spans="2:14" ht="20.100000000000001" customHeight="1" thickBot="1" x14ac:dyDescent="0.25">
      <c r="B171" s="4" t="s">
        <v>40</v>
      </c>
      <c r="C171" s="6" t="s">
        <v>105</v>
      </c>
      <c r="D171" s="6" t="s">
        <v>105</v>
      </c>
      <c r="E171" s="6" t="str">
        <f t="shared" si="25"/>
        <v>-</v>
      </c>
    </row>
    <row r="172" spans="2:14" ht="20.100000000000001" customHeight="1" x14ac:dyDescent="0.2">
      <c r="B172" s="7"/>
      <c r="C172" s="18"/>
      <c r="D172" s="18"/>
      <c r="E172" s="18"/>
    </row>
    <row r="177" spans="2:8" ht="42.75" customHeight="1" thickBot="1" x14ac:dyDescent="0.25">
      <c r="C177" s="8" t="s">
        <v>103</v>
      </c>
      <c r="D177" s="8" t="s">
        <v>104</v>
      </c>
      <c r="E177" s="8" t="s">
        <v>99</v>
      </c>
    </row>
    <row r="178" spans="2:8" ht="15" thickBot="1" x14ac:dyDescent="0.25">
      <c r="B178" s="15" t="s">
        <v>81</v>
      </c>
      <c r="C178" s="5">
        <v>1</v>
      </c>
      <c r="D178" s="5">
        <v>2</v>
      </c>
      <c r="E178" s="6">
        <f>IF(C178=0,"-",(D178-C178)/C178)</f>
        <v>1</v>
      </c>
      <c r="H178" s="13"/>
    </row>
    <row r="179" spans="2:8" ht="15" thickBot="1" x14ac:dyDescent="0.25">
      <c r="B179" s="4" t="s">
        <v>43</v>
      </c>
      <c r="C179" s="5">
        <v>1</v>
      </c>
      <c r="D179" s="5">
        <v>2</v>
      </c>
      <c r="E179" s="6">
        <f t="shared" ref="E179:E185" si="26">IF(C179=0,"-",(D179-C179)/C179)</f>
        <v>1</v>
      </c>
      <c r="H179" s="13"/>
    </row>
    <row r="180" spans="2:8" ht="15" thickBot="1" x14ac:dyDescent="0.25">
      <c r="B180" s="4" t="s">
        <v>47</v>
      </c>
      <c r="C180" s="5">
        <v>0</v>
      </c>
      <c r="D180" s="5">
        <v>0</v>
      </c>
      <c r="E180" s="6" t="str">
        <f t="shared" si="26"/>
        <v>-</v>
      </c>
      <c r="H180" s="13"/>
    </row>
    <row r="181" spans="2:8" ht="15" thickBot="1" x14ac:dyDescent="0.25">
      <c r="B181" s="4" t="s">
        <v>78</v>
      </c>
      <c r="C181" s="5">
        <v>0</v>
      </c>
      <c r="D181" s="5">
        <v>0</v>
      </c>
      <c r="E181" s="6" t="str">
        <f t="shared" si="26"/>
        <v>-</v>
      </c>
      <c r="H181" s="13"/>
    </row>
    <row r="182" spans="2:8" ht="15" thickBot="1" x14ac:dyDescent="0.25">
      <c r="B182" s="15" t="s">
        <v>79</v>
      </c>
      <c r="C182" s="5">
        <v>10</v>
      </c>
      <c r="D182" s="5">
        <v>28</v>
      </c>
      <c r="E182" s="6">
        <f t="shared" si="26"/>
        <v>1.8</v>
      </c>
      <c r="H182" s="13"/>
    </row>
    <row r="183" spans="2:8" ht="15" thickBot="1" x14ac:dyDescent="0.25">
      <c r="B183" s="4" t="s">
        <v>47</v>
      </c>
      <c r="C183" s="5">
        <v>9</v>
      </c>
      <c r="D183" s="5">
        <v>25</v>
      </c>
      <c r="E183" s="6">
        <f t="shared" si="26"/>
        <v>1.7777777777777777</v>
      </c>
      <c r="H183" s="13"/>
    </row>
    <row r="184" spans="2:8" ht="15" thickBot="1" x14ac:dyDescent="0.25">
      <c r="B184" s="4" t="s">
        <v>70</v>
      </c>
      <c r="C184" s="5">
        <v>0</v>
      </c>
      <c r="D184" s="5">
        <v>0</v>
      </c>
      <c r="E184" s="6" t="str">
        <f t="shared" si="26"/>
        <v>-</v>
      </c>
      <c r="H184" s="13"/>
    </row>
    <row r="185" spans="2:8" ht="15" thickBot="1" x14ac:dyDescent="0.25">
      <c r="B185" s="4" t="s">
        <v>80</v>
      </c>
      <c r="C185" s="5">
        <v>1</v>
      </c>
      <c r="D185" s="5">
        <v>3</v>
      </c>
      <c r="E185" s="6">
        <f t="shared" si="26"/>
        <v>2</v>
      </c>
      <c r="H185" s="13"/>
    </row>
    <row r="196" spans="2:5" ht="42.75" customHeight="1" thickBot="1" x14ac:dyDescent="0.25">
      <c r="C196" s="8" t="s">
        <v>103</v>
      </c>
      <c r="D196" s="8" t="s">
        <v>104</v>
      </c>
      <c r="E196" s="8" t="s">
        <v>99</v>
      </c>
    </row>
    <row r="197" spans="2:5" ht="15" thickBot="1" x14ac:dyDescent="0.25">
      <c r="B197" s="4" t="s">
        <v>82</v>
      </c>
      <c r="C197" s="5">
        <v>2</v>
      </c>
      <c r="D197" s="5">
        <v>3</v>
      </c>
      <c r="E197" s="6">
        <f t="shared" ref="E197:E200" si="27">IF(C197=0,"-",(D197-C197)/C197)</f>
        <v>0.5</v>
      </c>
    </row>
    <row r="198" spans="2:5" ht="15" thickBot="1" x14ac:dyDescent="0.25">
      <c r="B198" s="4" t="s">
        <v>83</v>
      </c>
      <c r="C198" s="5">
        <v>1</v>
      </c>
      <c r="D198" s="5">
        <v>0</v>
      </c>
      <c r="E198" s="6">
        <f t="shared" si="27"/>
        <v>-1</v>
      </c>
    </row>
    <row r="199" spans="2:5" ht="15" thickBot="1" x14ac:dyDescent="0.25">
      <c r="B199" s="4" t="s">
        <v>84</v>
      </c>
      <c r="C199" s="5">
        <v>3</v>
      </c>
      <c r="D199" s="5">
        <v>3</v>
      </c>
      <c r="E199" s="6">
        <f t="shared" si="27"/>
        <v>0</v>
      </c>
    </row>
    <row r="200" spans="2:5" ht="15" thickBot="1" x14ac:dyDescent="0.25">
      <c r="B200" s="4" t="s">
        <v>85</v>
      </c>
      <c r="C200" s="5">
        <v>2</v>
      </c>
      <c r="D200" s="5">
        <v>3</v>
      </c>
      <c r="E200" s="6">
        <f t="shared" si="27"/>
        <v>0.5</v>
      </c>
    </row>
    <row r="201" spans="2:5" ht="14.25" x14ac:dyDescent="0.2">
      <c r="B201" s="7"/>
      <c r="C201" s="19"/>
      <c r="D201" s="19"/>
      <c r="E201" s="18"/>
    </row>
    <row r="206" spans="2:5" ht="42.75" customHeight="1" thickBot="1" x14ac:dyDescent="0.25">
      <c r="C206" s="8" t="s">
        <v>103</v>
      </c>
      <c r="D206" s="8" t="s">
        <v>104</v>
      </c>
      <c r="E206" s="8" t="s">
        <v>99</v>
      </c>
    </row>
    <row r="207" spans="2:5" ht="20.100000000000001" customHeight="1" thickBot="1" x14ac:dyDescent="0.25">
      <c r="B207" s="16" t="s">
        <v>88</v>
      </c>
      <c r="C207" s="5"/>
      <c r="D207" s="5"/>
      <c r="E207" s="6" t="str">
        <f t="shared" ref="E207:E210" si="28">IF(C207=0,"-",(D207-C207)/C207)</f>
        <v>-</v>
      </c>
    </row>
    <row r="208" spans="2:5" ht="20.100000000000001" customHeight="1" thickBot="1" x14ac:dyDescent="0.25">
      <c r="B208" s="17" t="s">
        <v>89</v>
      </c>
      <c r="C208" s="5">
        <v>2</v>
      </c>
      <c r="D208" s="5">
        <v>3</v>
      </c>
      <c r="E208" s="6">
        <f t="shared" si="28"/>
        <v>0.5</v>
      </c>
    </row>
    <row r="209" spans="2:5" ht="20.100000000000001" customHeight="1" thickBot="1" x14ac:dyDescent="0.25">
      <c r="B209" s="17" t="s">
        <v>86</v>
      </c>
      <c r="C209" s="5">
        <v>2</v>
      </c>
      <c r="D209" s="5">
        <v>3</v>
      </c>
      <c r="E209" s="6">
        <f t="shared" si="28"/>
        <v>0.5</v>
      </c>
    </row>
    <row r="210" spans="2:5" ht="20.100000000000001" customHeight="1" thickBot="1" x14ac:dyDescent="0.25">
      <c r="B210" s="17" t="s">
        <v>87</v>
      </c>
      <c r="C210" s="5">
        <v>0</v>
      </c>
      <c r="D210" s="5">
        <v>0</v>
      </c>
      <c r="E210" s="6" t="str">
        <f t="shared" si="28"/>
        <v>-</v>
      </c>
    </row>
    <row r="211" spans="2:5" ht="20.100000000000001" customHeight="1" thickBot="1" x14ac:dyDescent="0.25">
      <c r="B211" s="17" t="s">
        <v>90</v>
      </c>
      <c r="C211" s="5"/>
      <c r="D211" s="5"/>
      <c r="E211" s="6"/>
    </row>
    <row r="212" spans="2:5" ht="20.100000000000001" customHeight="1" thickBot="1" x14ac:dyDescent="0.25">
      <c r="B212" s="17" t="s">
        <v>89</v>
      </c>
      <c r="C212" s="5">
        <v>1</v>
      </c>
      <c r="D212" s="5">
        <v>0</v>
      </c>
      <c r="E212" s="6">
        <f>IF(C212=0,"-",(D212-C212)/C212)</f>
        <v>-1</v>
      </c>
    </row>
    <row r="213" spans="2:5" ht="15" thickBot="1" x14ac:dyDescent="0.25">
      <c r="B213" s="17" t="s">
        <v>86</v>
      </c>
      <c r="C213" s="5">
        <v>1</v>
      </c>
      <c r="D213" s="5">
        <v>0</v>
      </c>
      <c r="E213" s="6">
        <f t="shared" ref="E213:E214" si="29">IF(C213=0,"-",(D213-C213)/C213)</f>
        <v>-1</v>
      </c>
    </row>
    <row r="214" spans="2:5" ht="15" thickBot="1" x14ac:dyDescent="0.25">
      <c r="B214" s="17" t="s">
        <v>87</v>
      </c>
      <c r="C214" s="5">
        <v>0</v>
      </c>
      <c r="D214" s="5">
        <v>0</v>
      </c>
      <c r="E214" s="6" t="str">
        <f t="shared" si="29"/>
        <v>-</v>
      </c>
    </row>
    <row r="215" spans="2:5" ht="14.25" x14ac:dyDescent="0.2">
      <c r="B215" s="21"/>
      <c r="C215" s="19"/>
      <c r="D215" s="19"/>
      <c r="E215" s="18"/>
    </row>
    <row r="220" spans="2:5" ht="42.75" customHeight="1" thickBot="1" x14ac:dyDescent="0.25">
      <c r="C220" s="8" t="s">
        <v>103</v>
      </c>
      <c r="D220" s="8" t="s">
        <v>104</v>
      </c>
      <c r="E220" s="8" t="s">
        <v>99</v>
      </c>
    </row>
    <row r="221" spans="2:5" ht="15" thickBot="1" x14ac:dyDescent="0.25">
      <c r="B221" s="16" t="s">
        <v>91</v>
      </c>
      <c r="C221" s="5">
        <v>3</v>
      </c>
      <c r="D221" s="5">
        <v>4</v>
      </c>
      <c r="E221" s="6">
        <f t="shared" ref="E221:E223" si="30">IF(C221=0,"-",(D221-C221)/C221)</f>
        <v>0.33333333333333331</v>
      </c>
    </row>
    <row r="222" spans="2:5" ht="15" thickBot="1" x14ac:dyDescent="0.25">
      <c r="B222" s="16" t="s">
        <v>92</v>
      </c>
      <c r="C222" s="5">
        <v>5</v>
      </c>
      <c r="D222" s="5">
        <v>5</v>
      </c>
      <c r="E222" s="6">
        <f t="shared" si="30"/>
        <v>0</v>
      </c>
    </row>
    <row r="223" spans="2:5" ht="15" thickBot="1" x14ac:dyDescent="0.25">
      <c r="B223" s="16" t="s">
        <v>93</v>
      </c>
      <c r="C223" s="5">
        <v>3</v>
      </c>
      <c r="D223" s="5">
        <v>5</v>
      </c>
      <c r="E223" s="6">
        <f t="shared" si="30"/>
        <v>0.66666666666666663</v>
      </c>
    </row>
    <row r="224" spans="2:5" ht="15" thickBot="1" x14ac:dyDescent="0.25">
      <c r="C224" s="5"/>
      <c r="D224" s="5"/>
      <c r="E224" s="6"/>
    </row>
    <row r="225" spans="3:5" ht="15" thickBot="1" x14ac:dyDescent="0.25">
      <c r="C225" s="5"/>
      <c r="D225" s="5"/>
      <c r="E225" s="6"/>
    </row>
    <row r="226" spans="3:5" ht="15" thickBot="1" x14ac:dyDescent="0.25">
      <c r="C226" s="5"/>
      <c r="D226" s="5"/>
      <c r="E226" s="6"/>
    </row>
    <row r="227" spans="3:5" ht="15" thickBot="1" x14ac:dyDescent="0.25">
      <c r="C227" s="5"/>
      <c r="D227" s="5"/>
      <c r="E227" s="6"/>
    </row>
    <row r="228" spans="3:5" ht="15" thickBot="1" x14ac:dyDescent="0.25">
      <c r="C228" s="5"/>
      <c r="D228" s="5"/>
      <c r="E228" s="6"/>
    </row>
  </sheetData>
  <mergeCells count="6">
    <mergeCell ref="C126:F126"/>
    <mergeCell ref="G126:J126"/>
    <mergeCell ref="K126:N126"/>
    <mergeCell ref="C141:F141"/>
    <mergeCell ref="G141:J141"/>
    <mergeCell ref="K141:N141"/>
  </mergeCells>
  <pageMargins left="0.70866141732283472" right="0.70866141732283472" top="0.74803149606299213" bottom="0.74803149606299213" header="0.31496062992125984" footer="0.31496062992125984"/>
  <pageSetup paperSize="9" scale="35" fitToWidth="2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228"/>
  <sheetViews>
    <sheetView workbookViewId="0"/>
  </sheetViews>
  <sheetFormatPr baseColWidth="10" defaultRowHeight="12.75" x14ac:dyDescent="0.2"/>
  <cols>
    <col min="2" max="2" width="56.875" bestFit="1" customWidth="1"/>
    <col min="3" max="4" width="12.5" customWidth="1"/>
    <col min="5" max="5" width="12.75" customWidth="1"/>
    <col min="6" max="6" width="8.75" bestFit="1" customWidth="1"/>
    <col min="7" max="7" width="11.625" customWidth="1"/>
    <col min="8" max="8" width="12.125" customWidth="1"/>
    <col min="9" max="9" width="12.75" customWidth="1"/>
    <col min="10" max="10" width="8.75" bestFit="1" customWidth="1"/>
    <col min="11" max="11" width="11.625" bestFit="1" customWidth="1"/>
    <col min="12" max="12" width="12" bestFit="1" customWidth="1"/>
    <col min="13" max="13" width="12.75" customWidth="1"/>
    <col min="14" max="14" width="9.625" bestFit="1" customWidth="1"/>
  </cols>
  <sheetData>
    <row r="1" spans="1:5" ht="15" thickBot="1" x14ac:dyDescent="0.25">
      <c r="A1" s="5"/>
      <c r="B1" s="5"/>
    </row>
    <row r="2" spans="1:5" ht="15" thickBot="1" x14ac:dyDescent="0.25">
      <c r="A2" s="5"/>
      <c r="B2" s="5"/>
    </row>
    <row r="3" spans="1:5" ht="15" thickBot="1" x14ac:dyDescent="0.25">
      <c r="A3" s="5"/>
      <c r="B3" s="5"/>
    </row>
    <row r="11" spans="1:5" ht="27" customHeight="1" x14ac:dyDescent="0.2">
      <c r="B11" s="20" t="str">
        <f>Portada!B9</f>
        <v>1º Trimestre 2023</v>
      </c>
    </row>
    <row r="13" spans="1:5" ht="42.75" customHeight="1" thickBot="1" x14ac:dyDescent="0.25">
      <c r="C13" s="8" t="s">
        <v>103</v>
      </c>
      <c r="D13" s="8" t="s">
        <v>104</v>
      </c>
      <c r="E13" s="8" t="s">
        <v>99</v>
      </c>
    </row>
    <row r="14" spans="1:5" ht="20.100000000000001" customHeight="1" thickBot="1" x14ac:dyDescent="0.25">
      <c r="B14" s="4" t="s">
        <v>22</v>
      </c>
      <c r="C14" s="5">
        <v>1695</v>
      </c>
      <c r="D14" s="5">
        <v>1747</v>
      </c>
      <c r="E14" s="6">
        <f>IF(C14&gt;0,(D14-C14)/C14)</f>
        <v>3.0678466076696165E-2</v>
      </c>
    </row>
    <row r="15" spans="1:5" ht="20.100000000000001" customHeight="1" thickBot="1" x14ac:dyDescent="0.25">
      <c r="B15" s="4" t="s">
        <v>17</v>
      </c>
      <c r="C15" s="5">
        <v>1616</v>
      </c>
      <c r="D15" s="5">
        <v>1732</v>
      </c>
      <c r="E15" s="6">
        <f t="shared" ref="E15:E25" si="0">IF(C15&gt;0,(D15-C15)/C15)</f>
        <v>7.1782178217821777E-2</v>
      </c>
    </row>
    <row r="16" spans="1:5" ht="20.100000000000001" customHeight="1" thickBot="1" x14ac:dyDescent="0.25">
      <c r="B16" s="4" t="s">
        <v>18</v>
      </c>
      <c r="C16" s="5">
        <v>1334</v>
      </c>
      <c r="D16" s="5">
        <v>1379</v>
      </c>
      <c r="E16" s="6">
        <f t="shared" si="0"/>
        <v>3.3733133433283359E-2</v>
      </c>
    </row>
    <row r="17" spans="2:5" ht="20.100000000000001" customHeight="1" thickBot="1" x14ac:dyDescent="0.25">
      <c r="B17" s="4" t="s">
        <v>19</v>
      </c>
      <c r="C17" s="5">
        <v>282</v>
      </c>
      <c r="D17" s="5">
        <v>353</v>
      </c>
      <c r="E17" s="6">
        <f t="shared" si="0"/>
        <v>0.25177304964539005</v>
      </c>
    </row>
    <row r="18" spans="2:5" ht="20.100000000000001" customHeight="1" thickBot="1" x14ac:dyDescent="0.25">
      <c r="B18" s="4" t="s">
        <v>100</v>
      </c>
      <c r="C18" s="5">
        <v>22</v>
      </c>
      <c r="D18" s="5">
        <v>22</v>
      </c>
      <c r="E18" s="6">
        <f>IF(C18=0,"-",(D18-C18)/C18)</f>
        <v>0</v>
      </c>
    </row>
    <row r="19" spans="2:5" ht="20.100000000000001" customHeight="1" thickBot="1" x14ac:dyDescent="0.25">
      <c r="B19" s="4" t="s">
        <v>101</v>
      </c>
      <c r="C19" s="5">
        <v>3</v>
      </c>
      <c r="D19" s="5">
        <v>1</v>
      </c>
      <c r="E19" s="6">
        <f>IF(C19=0,"-",(D19-C19)/C19)</f>
        <v>-0.66666666666666663</v>
      </c>
    </row>
    <row r="20" spans="2:5" ht="20.100000000000001" customHeight="1" thickBot="1" x14ac:dyDescent="0.25">
      <c r="B20" s="4" t="s">
        <v>20</v>
      </c>
      <c r="C20" s="6">
        <f>C17/C15</f>
        <v>0.17450495049504949</v>
      </c>
      <c r="D20" s="6">
        <f>D17/D15</f>
        <v>0.203810623556582</v>
      </c>
      <c r="E20" s="6">
        <f t="shared" si="0"/>
        <v>0.16793605555828559</v>
      </c>
    </row>
    <row r="21" spans="2:5" ht="30" customHeight="1" thickBot="1" x14ac:dyDescent="0.25">
      <c r="B21" s="4" t="s">
        <v>23</v>
      </c>
      <c r="C21" s="5">
        <v>88</v>
      </c>
      <c r="D21" s="5">
        <v>103</v>
      </c>
      <c r="E21" s="6">
        <f t="shared" si="0"/>
        <v>0.17045454545454544</v>
      </c>
    </row>
    <row r="22" spans="2:5" ht="20.100000000000001" customHeight="1" thickBot="1" x14ac:dyDescent="0.25">
      <c r="B22" s="4" t="s">
        <v>24</v>
      </c>
      <c r="C22" s="5">
        <v>60</v>
      </c>
      <c r="D22" s="5">
        <v>79</v>
      </c>
      <c r="E22" s="6">
        <f t="shared" si="0"/>
        <v>0.31666666666666665</v>
      </c>
    </row>
    <row r="23" spans="2:5" ht="20.100000000000001" customHeight="1" thickBot="1" x14ac:dyDescent="0.25">
      <c r="B23" s="4" t="s">
        <v>25</v>
      </c>
      <c r="C23" s="5">
        <v>28</v>
      </c>
      <c r="D23" s="5">
        <v>24</v>
      </c>
      <c r="E23" s="6">
        <f t="shared" si="0"/>
        <v>-0.14285714285714285</v>
      </c>
    </row>
    <row r="24" spans="2:5" ht="20.100000000000001" customHeight="1" thickBot="1" x14ac:dyDescent="0.25">
      <c r="B24" s="4" t="s">
        <v>21</v>
      </c>
      <c r="C24" s="6">
        <f>C23/C21</f>
        <v>0.31818181818181818</v>
      </c>
      <c r="D24" s="6">
        <f t="shared" ref="D24" si="1">D23/D21</f>
        <v>0.23300970873786409</v>
      </c>
      <c r="E24" s="6">
        <f t="shared" si="0"/>
        <v>-0.26768377253814146</v>
      </c>
    </row>
    <row r="25" spans="2:5" ht="20.100000000000001" customHeight="1" thickBot="1" x14ac:dyDescent="0.25">
      <c r="B25" s="7" t="s">
        <v>26</v>
      </c>
      <c r="C25" s="6">
        <v>0.11577954886097569</v>
      </c>
      <c r="D25" s="6">
        <v>0.12364804568980904</v>
      </c>
      <c r="E25" s="6">
        <f t="shared" si="0"/>
        <v>6.7961025122680221E-2</v>
      </c>
    </row>
    <row r="33" spans="2:5" ht="42.75" customHeight="1" thickBot="1" x14ac:dyDescent="0.25">
      <c r="C33" s="8" t="s">
        <v>103</v>
      </c>
      <c r="D33" s="8" t="s">
        <v>104</v>
      </c>
      <c r="E33" s="8" t="s">
        <v>99</v>
      </c>
    </row>
    <row r="34" spans="2:5" ht="20.100000000000001" customHeight="1" thickBot="1" x14ac:dyDescent="0.25">
      <c r="B34" s="4" t="s">
        <v>27</v>
      </c>
      <c r="C34" s="5">
        <v>452</v>
      </c>
      <c r="D34" s="5">
        <v>495</v>
      </c>
      <c r="E34" s="6">
        <f>IF(C34&gt;0,(D34-C34)/C34,"-")</f>
        <v>9.5132743362831854E-2</v>
      </c>
    </row>
    <row r="35" spans="2:5" ht="20.100000000000001" customHeight="1" thickBot="1" x14ac:dyDescent="0.25">
      <c r="B35" s="4" t="s">
        <v>29</v>
      </c>
      <c r="C35" s="5">
        <v>6</v>
      </c>
      <c r="D35" s="5">
        <v>0</v>
      </c>
      <c r="E35" s="6">
        <f t="shared" ref="E35:E37" si="2">IF(C35&gt;0,(D35-C35)/C35,"-")</f>
        <v>-1</v>
      </c>
    </row>
    <row r="36" spans="2:5" ht="20.100000000000001" customHeight="1" thickBot="1" x14ac:dyDescent="0.25">
      <c r="B36" s="4" t="s">
        <v>28</v>
      </c>
      <c r="C36" s="5">
        <v>322</v>
      </c>
      <c r="D36" s="5">
        <v>342</v>
      </c>
      <c r="E36" s="6">
        <f t="shared" si="2"/>
        <v>6.2111801242236024E-2</v>
      </c>
    </row>
    <row r="37" spans="2:5" ht="20.100000000000001" customHeight="1" thickBot="1" x14ac:dyDescent="0.25">
      <c r="B37" s="4" t="s">
        <v>30</v>
      </c>
      <c r="C37" s="5">
        <v>124</v>
      </c>
      <c r="D37" s="5">
        <v>153</v>
      </c>
      <c r="E37" s="6">
        <f t="shared" si="2"/>
        <v>0.23387096774193547</v>
      </c>
    </row>
    <row r="43" spans="2:5" ht="42.75" customHeight="1" thickBot="1" x14ac:dyDescent="0.25">
      <c r="C43" s="8" t="s">
        <v>103</v>
      </c>
      <c r="D43" s="8" t="s">
        <v>104</v>
      </c>
      <c r="E43" s="8" t="s">
        <v>99</v>
      </c>
    </row>
    <row r="44" spans="2:5" ht="20.100000000000001" customHeight="1" thickBot="1" x14ac:dyDescent="0.25">
      <c r="B44" s="4" t="s">
        <v>33</v>
      </c>
      <c r="C44" s="5">
        <v>199</v>
      </c>
      <c r="D44" s="5">
        <v>220</v>
      </c>
      <c r="E44" s="6">
        <f>IF(C44&gt;0,(D44-C44)/C44,"-")</f>
        <v>0.10552763819095477</v>
      </c>
    </row>
    <row r="45" spans="2:5" ht="20.100000000000001" customHeight="1" thickBot="1" x14ac:dyDescent="0.25">
      <c r="B45" s="4" t="s">
        <v>34</v>
      </c>
      <c r="C45" s="5">
        <v>29</v>
      </c>
      <c r="D45" s="5">
        <v>29</v>
      </c>
      <c r="E45" s="6">
        <f t="shared" ref="E45:E51" si="3">IF(C45&gt;0,(D45-C45)/C45,"-")</f>
        <v>0</v>
      </c>
    </row>
    <row r="46" spans="2:5" ht="20.100000000000001" customHeight="1" thickBot="1" x14ac:dyDescent="0.25">
      <c r="B46" s="4" t="s">
        <v>31</v>
      </c>
      <c r="C46" s="5">
        <v>19</v>
      </c>
      <c r="D46" s="5">
        <v>15</v>
      </c>
      <c r="E46" s="6">
        <f t="shared" si="3"/>
        <v>-0.21052631578947367</v>
      </c>
    </row>
    <row r="47" spans="2:5" ht="20.100000000000001" customHeight="1" thickBot="1" x14ac:dyDescent="0.25">
      <c r="B47" s="4" t="s">
        <v>32</v>
      </c>
      <c r="C47" s="5">
        <v>610</v>
      </c>
      <c r="D47" s="5">
        <v>627</v>
      </c>
      <c r="E47" s="6">
        <f t="shared" si="3"/>
        <v>2.7868852459016394E-2</v>
      </c>
    </row>
    <row r="48" spans="2:5" ht="20.100000000000001" customHeight="1" thickBot="1" x14ac:dyDescent="0.25">
      <c r="B48" s="4" t="s">
        <v>35</v>
      </c>
      <c r="C48" s="5">
        <v>309</v>
      </c>
      <c r="D48" s="5">
        <v>305</v>
      </c>
      <c r="E48" s="6">
        <f t="shared" si="3"/>
        <v>-1.2944983818770227E-2</v>
      </c>
    </row>
    <row r="49" spans="2:5" ht="20.100000000000001" customHeight="1" thickBot="1" x14ac:dyDescent="0.25">
      <c r="B49" s="4" t="s">
        <v>67</v>
      </c>
      <c r="C49" s="5">
        <v>136</v>
      </c>
      <c r="D49" s="5">
        <v>185</v>
      </c>
      <c r="E49" s="6">
        <f t="shared" si="3"/>
        <v>0.36029411764705882</v>
      </c>
    </row>
    <row r="50" spans="2:5" ht="20.100000000000001" customHeight="1" collapsed="1" thickBot="1" x14ac:dyDescent="0.25">
      <c r="B50" s="4" t="s">
        <v>36</v>
      </c>
      <c r="C50" s="6">
        <f>C44/(C44+C45)</f>
        <v>0.8728070175438597</v>
      </c>
      <c r="D50" s="6">
        <f>D44/(D44+D45)</f>
        <v>0.88353413654618473</v>
      </c>
      <c r="E50" s="6">
        <f t="shared" si="3"/>
        <v>1.2290367500151297E-2</v>
      </c>
    </row>
    <row r="51" spans="2:5" ht="20.100000000000001" customHeight="1" thickBot="1" x14ac:dyDescent="0.25">
      <c r="B51" s="4" t="s">
        <v>37</v>
      </c>
      <c r="C51" s="6">
        <f>C47/(C46+C47)</f>
        <v>0.96979332273449925</v>
      </c>
      <c r="D51" s="6">
        <f t="shared" ref="D51" si="4">D47/(D46+D47)</f>
        <v>0.97663551401869164</v>
      </c>
      <c r="E51" s="6">
        <f t="shared" si="3"/>
        <v>7.0553087176344472E-3</v>
      </c>
    </row>
    <row r="57" spans="2:5" ht="42.75" customHeight="1" thickBot="1" x14ac:dyDescent="0.25">
      <c r="C57" s="8" t="s">
        <v>103</v>
      </c>
      <c r="D57" s="8" t="s">
        <v>104</v>
      </c>
      <c r="E57" s="8" t="s">
        <v>99</v>
      </c>
    </row>
    <row r="58" spans="2:5" ht="20.100000000000001" customHeight="1" thickBot="1" x14ac:dyDescent="0.25">
      <c r="B58" s="4" t="s">
        <v>38</v>
      </c>
      <c r="C58" s="5">
        <v>224</v>
      </c>
      <c r="D58" s="5">
        <v>249</v>
      </c>
      <c r="E58" s="6">
        <f>IF(C58&gt;0,(D58-C58)/C58,"-")</f>
        <v>0.11160714285714286</v>
      </c>
    </row>
    <row r="59" spans="2:5" ht="20.100000000000001" customHeight="1" thickBot="1" x14ac:dyDescent="0.25">
      <c r="B59" s="4" t="s">
        <v>41</v>
      </c>
      <c r="C59" s="5">
        <v>171</v>
      </c>
      <c r="D59" s="5">
        <v>189</v>
      </c>
      <c r="E59" s="6">
        <f t="shared" ref="E59:E63" si="5">IF(C59&gt;0,(D59-C59)/C59,"-")</f>
        <v>0.10526315789473684</v>
      </c>
    </row>
    <row r="60" spans="2:5" ht="20.100000000000001" customHeight="1" thickBot="1" x14ac:dyDescent="0.25">
      <c r="B60" s="4" t="s">
        <v>42</v>
      </c>
      <c r="C60" s="5">
        <v>25</v>
      </c>
      <c r="D60" s="5">
        <v>31</v>
      </c>
      <c r="E60" s="6">
        <f t="shared" si="5"/>
        <v>0.24</v>
      </c>
    </row>
    <row r="61" spans="2:5" ht="20.100000000000001" customHeight="1" collapsed="1" thickBot="1" x14ac:dyDescent="0.25">
      <c r="B61" s="4" t="s">
        <v>98</v>
      </c>
      <c r="C61" s="6">
        <f>(C59+C60)/C58</f>
        <v>0.875</v>
      </c>
      <c r="D61" s="6">
        <f>(D59+D60)/D58</f>
        <v>0.88353413654618473</v>
      </c>
      <c r="E61" s="6">
        <f t="shared" si="5"/>
        <v>9.7532989099254098E-3</v>
      </c>
    </row>
    <row r="62" spans="2:5" ht="20.100000000000001" customHeight="1" thickBot="1" x14ac:dyDescent="0.25">
      <c r="B62" s="4" t="s">
        <v>39</v>
      </c>
      <c r="C62" s="6">
        <v>0.86802030456852797</v>
      </c>
      <c r="D62" s="6">
        <v>0.87096774193548387</v>
      </c>
      <c r="E62" s="6">
        <f t="shared" si="5"/>
        <v>3.395585738539846E-3</v>
      </c>
    </row>
    <row r="63" spans="2:5" ht="20.100000000000001" customHeight="1" thickBot="1" x14ac:dyDescent="0.25">
      <c r="B63" s="4" t="s">
        <v>40</v>
      </c>
      <c r="C63" s="6">
        <v>0.92592592592592593</v>
      </c>
      <c r="D63" s="6">
        <v>0.96875</v>
      </c>
      <c r="E63" s="6">
        <f t="shared" si="5"/>
        <v>4.6249999999999993E-2</v>
      </c>
    </row>
    <row r="64" spans="2:5" ht="15" thickBot="1" x14ac:dyDescent="0.25">
      <c r="E64" s="6"/>
    </row>
    <row r="69" spans="2:5" ht="42.75" customHeight="1" thickBot="1" x14ac:dyDescent="0.25">
      <c r="C69" s="8" t="s">
        <v>103</v>
      </c>
      <c r="D69" s="8" t="s">
        <v>104</v>
      </c>
      <c r="E69" s="8" t="s">
        <v>99</v>
      </c>
    </row>
    <row r="70" spans="2:5" ht="20.100000000000001" customHeight="1" thickBot="1" x14ac:dyDescent="0.25">
      <c r="B70" s="4" t="s">
        <v>44</v>
      </c>
      <c r="C70" s="5">
        <v>1925</v>
      </c>
      <c r="D70" s="5">
        <v>2046</v>
      </c>
      <c r="E70" s="6">
        <f>IF(C70&gt;0,(D70-C70)/C70,"-")</f>
        <v>6.2857142857142861E-2</v>
      </c>
    </row>
    <row r="71" spans="2:5" ht="20.100000000000001" customHeight="1" thickBot="1" x14ac:dyDescent="0.25">
      <c r="B71" s="4" t="s">
        <v>45</v>
      </c>
      <c r="C71" s="5">
        <v>550</v>
      </c>
      <c r="D71" s="5">
        <v>574</v>
      </c>
      <c r="E71" s="6">
        <f t="shared" ref="E71:E77" si="6">IF(C71&gt;0,(D71-C71)/C71,"-")</f>
        <v>4.363636363636364E-2</v>
      </c>
    </row>
    <row r="72" spans="2:5" ht="20.100000000000001" customHeight="1" thickBot="1" x14ac:dyDescent="0.25">
      <c r="B72" s="4" t="s">
        <v>43</v>
      </c>
      <c r="C72" s="5">
        <v>6</v>
      </c>
      <c r="D72" s="5">
        <v>5</v>
      </c>
      <c r="E72" s="6">
        <f t="shared" si="6"/>
        <v>-0.16666666666666666</v>
      </c>
    </row>
    <row r="73" spans="2:5" ht="20.100000000000001" customHeight="1" thickBot="1" x14ac:dyDescent="0.25">
      <c r="B73" s="4" t="s">
        <v>46</v>
      </c>
      <c r="C73" s="5">
        <v>1017</v>
      </c>
      <c r="D73" s="5">
        <v>1030</v>
      </c>
      <c r="E73" s="6">
        <f t="shared" si="6"/>
        <v>1.2782694198623401E-2</v>
      </c>
    </row>
    <row r="74" spans="2:5" ht="20.100000000000001" customHeight="1" thickBot="1" x14ac:dyDescent="0.25">
      <c r="B74" s="4" t="s">
        <v>47</v>
      </c>
      <c r="C74" s="5">
        <v>275</v>
      </c>
      <c r="D74" s="5">
        <v>361</v>
      </c>
      <c r="E74" s="6">
        <f t="shared" si="6"/>
        <v>0.31272727272727274</v>
      </c>
    </row>
    <row r="75" spans="2:5" ht="20.100000000000001" customHeight="1" thickBot="1" x14ac:dyDescent="0.25">
      <c r="B75" s="4" t="s">
        <v>48</v>
      </c>
      <c r="C75" s="5">
        <v>77</v>
      </c>
      <c r="D75" s="5">
        <v>75</v>
      </c>
      <c r="E75" s="6">
        <f t="shared" si="6"/>
        <v>-2.5974025974025976E-2</v>
      </c>
    </row>
    <row r="76" spans="2:5" ht="20.100000000000001" customHeight="1" thickBot="1" x14ac:dyDescent="0.25">
      <c r="B76" s="4" t="s">
        <v>49</v>
      </c>
      <c r="C76" s="5">
        <v>0</v>
      </c>
      <c r="D76" s="5">
        <v>0</v>
      </c>
      <c r="E76" s="6" t="str">
        <f t="shared" si="6"/>
        <v>-</v>
      </c>
    </row>
    <row r="77" spans="2:5" ht="20.100000000000001" customHeight="1" thickBot="1" x14ac:dyDescent="0.25">
      <c r="B77" s="4" t="s">
        <v>50</v>
      </c>
      <c r="C77" s="5">
        <v>0</v>
      </c>
      <c r="D77" s="5">
        <v>1</v>
      </c>
      <c r="E77" s="6" t="str">
        <f t="shared" si="6"/>
        <v>-</v>
      </c>
    </row>
    <row r="89" spans="2:5" ht="42.75" customHeight="1" thickBot="1" x14ac:dyDescent="0.25">
      <c r="C89" s="8" t="s">
        <v>103</v>
      </c>
      <c r="D89" s="8" t="s">
        <v>104</v>
      </c>
      <c r="E89" s="8" t="s">
        <v>99</v>
      </c>
    </row>
    <row r="90" spans="2:5" ht="29.25" thickBot="1" x14ac:dyDescent="0.25">
      <c r="B90" s="4" t="s">
        <v>51</v>
      </c>
      <c r="C90" s="5">
        <v>140</v>
      </c>
      <c r="D90" s="5">
        <v>164</v>
      </c>
      <c r="E90" s="6">
        <f>IF(C90&gt;0,(D90-C90)/C90,"-")</f>
        <v>0.17142857142857143</v>
      </c>
    </row>
    <row r="91" spans="2:5" ht="29.25" thickBot="1" x14ac:dyDescent="0.25">
      <c r="B91" s="4" t="s">
        <v>52</v>
      </c>
      <c r="C91" s="5">
        <v>114</v>
      </c>
      <c r="D91" s="5">
        <v>114</v>
      </c>
      <c r="E91" s="6">
        <f t="shared" ref="E91:E93" si="7">IF(C91&gt;0,(D91-C91)/C91,"-")</f>
        <v>0</v>
      </c>
    </row>
    <row r="92" spans="2:5" ht="29.25" customHeight="1" thickBot="1" x14ac:dyDescent="0.25">
      <c r="B92" s="4" t="s">
        <v>53</v>
      </c>
      <c r="C92" s="5">
        <v>89</v>
      </c>
      <c r="D92" s="5">
        <v>101</v>
      </c>
      <c r="E92" s="6">
        <f t="shared" si="7"/>
        <v>0.1348314606741573</v>
      </c>
    </row>
    <row r="93" spans="2:5" ht="29.25" customHeight="1" thickBot="1" x14ac:dyDescent="0.25">
      <c r="B93" s="4" t="s">
        <v>54</v>
      </c>
      <c r="C93" s="6">
        <f>(C90+C91)/(C90+C91+C92)</f>
        <v>0.74052478134110788</v>
      </c>
      <c r="D93" s="6">
        <f>(D90+D91)/(D90+D91+D92)</f>
        <v>0.73350923482849606</v>
      </c>
      <c r="E93" s="6">
        <f t="shared" si="7"/>
        <v>-9.4737498182120312E-3</v>
      </c>
    </row>
    <row r="99" spans="2:5" ht="42.75" customHeight="1" thickBot="1" x14ac:dyDescent="0.25">
      <c r="C99" s="8" t="s">
        <v>103</v>
      </c>
      <c r="D99" s="8" t="s">
        <v>104</v>
      </c>
      <c r="E99" s="8" t="s">
        <v>99</v>
      </c>
    </row>
    <row r="100" spans="2:5" ht="20.100000000000001" customHeight="1" thickBot="1" x14ac:dyDescent="0.25">
      <c r="B100" s="4" t="s">
        <v>38</v>
      </c>
      <c r="C100" s="5">
        <v>343</v>
      </c>
      <c r="D100" s="5">
        <v>379</v>
      </c>
      <c r="E100" s="6">
        <f>IF(C100&gt;0,(D100-C100)/C100,"-")</f>
        <v>0.10495626822157435</v>
      </c>
    </row>
    <row r="101" spans="2:5" ht="20.100000000000001" customHeight="1" thickBot="1" x14ac:dyDescent="0.25">
      <c r="B101" s="4" t="s">
        <v>41</v>
      </c>
      <c r="C101" s="5">
        <v>215</v>
      </c>
      <c r="D101" s="5">
        <v>204</v>
      </c>
      <c r="E101" s="6">
        <f t="shared" ref="E101:E105" si="8">IF(C101&gt;0,(D101-C101)/C101,"-")</f>
        <v>-5.1162790697674418E-2</v>
      </c>
    </row>
    <row r="102" spans="2:5" ht="20.100000000000001" customHeight="1" thickBot="1" x14ac:dyDescent="0.25">
      <c r="B102" s="4" t="s">
        <v>42</v>
      </c>
      <c r="C102" s="5">
        <v>39</v>
      </c>
      <c r="D102" s="5">
        <v>74</v>
      </c>
      <c r="E102" s="6">
        <f t="shared" si="8"/>
        <v>0.89743589743589747</v>
      </c>
    </row>
    <row r="103" spans="2:5" ht="20.100000000000001" customHeight="1" thickBot="1" x14ac:dyDescent="0.25">
      <c r="B103" s="4" t="s">
        <v>98</v>
      </c>
      <c r="C103" s="6">
        <f>(C101+C102)/C100</f>
        <v>0.74052478134110788</v>
      </c>
      <c r="D103" s="6">
        <f>(D101+D102)/D100</f>
        <v>0.73350923482849606</v>
      </c>
      <c r="E103" s="6">
        <f t="shared" si="8"/>
        <v>-9.4737498182120312E-3</v>
      </c>
    </row>
    <row r="104" spans="2:5" ht="20.100000000000001" customHeight="1" thickBot="1" x14ac:dyDescent="0.25">
      <c r="B104" s="4" t="s">
        <v>39</v>
      </c>
      <c r="C104" s="6">
        <v>0.73883161512027495</v>
      </c>
      <c r="D104" s="6">
        <v>0.73646209386281591</v>
      </c>
      <c r="E104" s="6">
        <f t="shared" si="8"/>
        <v>-3.2071194693980487E-3</v>
      </c>
    </row>
    <row r="105" spans="2:5" ht="20.100000000000001" customHeight="1" thickBot="1" x14ac:dyDescent="0.25">
      <c r="B105" s="4" t="s">
        <v>40</v>
      </c>
      <c r="C105" s="6">
        <v>0.75</v>
      </c>
      <c r="D105" s="6">
        <v>0.72549019607843135</v>
      </c>
      <c r="E105" s="6">
        <f t="shared" si="8"/>
        <v>-3.2679738562091533E-2</v>
      </c>
    </row>
    <row r="111" spans="2:5" ht="42.75" customHeight="1" thickBot="1" x14ac:dyDescent="0.25">
      <c r="C111" s="8" t="s">
        <v>103</v>
      </c>
      <c r="D111" s="8" t="s">
        <v>104</v>
      </c>
      <c r="E111" s="8" t="s">
        <v>99</v>
      </c>
    </row>
    <row r="112" spans="2:5" ht="15" thickBot="1" x14ac:dyDescent="0.25">
      <c r="B112" s="4" t="s">
        <v>55</v>
      </c>
      <c r="C112" s="5">
        <v>343</v>
      </c>
      <c r="D112" s="5">
        <v>303</v>
      </c>
      <c r="E112" s="6">
        <f>IF(C112&gt;0,(D112-C112)/C112,"-")</f>
        <v>-0.11661807580174927</v>
      </c>
    </row>
    <row r="113" spans="2:14" ht="15" thickBot="1" x14ac:dyDescent="0.25">
      <c r="B113" s="4" t="s">
        <v>56</v>
      </c>
      <c r="C113" s="5">
        <v>229</v>
      </c>
      <c r="D113" s="5">
        <v>206</v>
      </c>
      <c r="E113" s="6">
        <f t="shared" ref="E113:E114" si="9">IF(C113&gt;0,(D113-C113)/C113,"-")</f>
        <v>-0.10043668122270742</v>
      </c>
    </row>
    <row r="114" spans="2:14" ht="15" thickBot="1" x14ac:dyDescent="0.25">
      <c r="B114" s="4" t="s">
        <v>57</v>
      </c>
      <c r="C114" s="5">
        <v>114</v>
      </c>
      <c r="D114" s="5">
        <v>97</v>
      </c>
      <c r="E114" s="6">
        <f t="shared" si="9"/>
        <v>-0.14912280701754385</v>
      </c>
    </row>
    <row r="126" spans="2:14" ht="26.25" customHeight="1" thickBot="1" x14ac:dyDescent="0.25">
      <c r="C126" s="27" t="s">
        <v>103</v>
      </c>
      <c r="D126" s="28"/>
      <c r="E126" s="28"/>
      <c r="F126" s="29"/>
      <c r="G126" s="27" t="s">
        <v>104</v>
      </c>
      <c r="H126" s="28"/>
      <c r="I126" s="28"/>
      <c r="J126" s="29"/>
      <c r="K126" s="30" t="s">
        <v>58</v>
      </c>
      <c r="L126" s="31"/>
      <c r="M126" s="31"/>
      <c r="N126" s="31"/>
    </row>
    <row r="127" spans="2:14" ht="29.25" customHeight="1" thickBot="1" x14ac:dyDescent="0.25">
      <c r="C127" s="11" t="s">
        <v>59</v>
      </c>
      <c r="D127" s="12" t="s">
        <v>60</v>
      </c>
      <c r="E127" s="12" t="s">
        <v>61</v>
      </c>
      <c r="F127" s="12" t="s">
        <v>62</v>
      </c>
      <c r="G127" s="11" t="s">
        <v>59</v>
      </c>
      <c r="H127" s="12" t="s">
        <v>60</v>
      </c>
      <c r="I127" s="12" t="s">
        <v>61</v>
      </c>
      <c r="J127" s="12" t="s">
        <v>62</v>
      </c>
      <c r="K127" s="11" t="s">
        <v>59</v>
      </c>
      <c r="L127" s="12" t="s">
        <v>60</v>
      </c>
      <c r="M127" s="12" t="s">
        <v>61</v>
      </c>
      <c r="N127" s="12" t="s">
        <v>62</v>
      </c>
    </row>
    <row r="128" spans="2:14" ht="15" thickBot="1" x14ac:dyDescent="0.25">
      <c r="B128" s="4" t="s">
        <v>63</v>
      </c>
      <c r="C128" s="10">
        <v>1</v>
      </c>
      <c r="D128" s="10">
        <v>1</v>
      </c>
      <c r="E128" s="10">
        <v>0</v>
      </c>
      <c r="F128" s="10">
        <v>2</v>
      </c>
      <c r="G128" s="10">
        <v>2</v>
      </c>
      <c r="H128" s="10">
        <v>0</v>
      </c>
      <c r="I128" s="10">
        <v>0</v>
      </c>
      <c r="J128" s="10">
        <v>2</v>
      </c>
      <c r="K128" s="6">
        <f>IF(C128=0,"-",(G128-C128)/C128)</f>
        <v>1</v>
      </c>
      <c r="L128" s="6">
        <f t="shared" ref="L128:N133" si="10">IF(D128=0,"-",(H128-D128)/D128)</f>
        <v>-1</v>
      </c>
      <c r="M128" s="6" t="str">
        <f t="shared" si="10"/>
        <v>-</v>
      </c>
      <c r="N128" s="6">
        <f t="shared" si="10"/>
        <v>0</v>
      </c>
    </row>
    <row r="129" spans="2:14" ht="15" thickBot="1" x14ac:dyDescent="0.25">
      <c r="B129" s="4" t="s">
        <v>64</v>
      </c>
      <c r="C129" s="10">
        <v>1</v>
      </c>
      <c r="D129" s="10">
        <v>0</v>
      </c>
      <c r="E129" s="10">
        <v>0</v>
      </c>
      <c r="F129" s="10">
        <v>1</v>
      </c>
      <c r="G129" s="10">
        <v>1</v>
      </c>
      <c r="H129" s="10">
        <v>0</v>
      </c>
      <c r="I129" s="10">
        <v>0</v>
      </c>
      <c r="J129" s="10">
        <v>1</v>
      </c>
      <c r="K129" s="6">
        <f t="shared" ref="K129:K133" si="11">IF(C129=0,"-",(G129-C129)/C129)</f>
        <v>0</v>
      </c>
      <c r="L129" s="6" t="str">
        <f t="shared" si="10"/>
        <v>-</v>
      </c>
      <c r="M129" s="6" t="str">
        <f t="shared" si="10"/>
        <v>-</v>
      </c>
      <c r="N129" s="6">
        <f t="shared" si="10"/>
        <v>0</v>
      </c>
    </row>
    <row r="130" spans="2:14" ht="15" thickBot="1" x14ac:dyDescent="0.25">
      <c r="B130" s="4" t="s">
        <v>65</v>
      </c>
      <c r="C130" s="10">
        <v>0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6" t="str">
        <f t="shared" si="11"/>
        <v>-</v>
      </c>
      <c r="L130" s="6" t="str">
        <f t="shared" si="10"/>
        <v>-</v>
      </c>
      <c r="M130" s="6" t="str">
        <f t="shared" si="10"/>
        <v>-</v>
      </c>
      <c r="N130" s="6" t="str">
        <f t="shared" si="10"/>
        <v>-</v>
      </c>
    </row>
    <row r="131" spans="2:14" ht="15" thickBot="1" x14ac:dyDescent="0.25">
      <c r="B131" s="7" t="s">
        <v>66</v>
      </c>
      <c r="C131" s="10">
        <v>0</v>
      </c>
      <c r="D131" s="10">
        <v>0</v>
      </c>
      <c r="E131" s="10">
        <v>0</v>
      </c>
      <c r="F131" s="10">
        <v>0</v>
      </c>
      <c r="G131" s="10">
        <v>0</v>
      </c>
      <c r="H131" s="10">
        <v>0</v>
      </c>
      <c r="I131" s="10">
        <v>0</v>
      </c>
      <c r="J131" s="10">
        <v>0</v>
      </c>
      <c r="K131" s="6" t="str">
        <f t="shared" si="11"/>
        <v>-</v>
      </c>
      <c r="L131" s="6" t="str">
        <f t="shared" si="10"/>
        <v>-</v>
      </c>
      <c r="M131" s="6" t="str">
        <f t="shared" si="10"/>
        <v>-</v>
      </c>
      <c r="N131" s="6" t="str">
        <f t="shared" si="10"/>
        <v>-</v>
      </c>
    </row>
    <row r="132" spans="2:14" ht="15" thickBot="1" x14ac:dyDescent="0.25">
      <c r="B132" s="4" t="s">
        <v>67</v>
      </c>
      <c r="C132" s="10">
        <v>0</v>
      </c>
      <c r="D132" s="10">
        <v>0</v>
      </c>
      <c r="E132" s="10">
        <v>0</v>
      </c>
      <c r="F132" s="10">
        <v>0</v>
      </c>
      <c r="G132" s="10">
        <v>0</v>
      </c>
      <c r="H132" s="10">
        <v>0</v>
      </c>
      <c r="I132" s="10">
        <v>0</v>
      </c>
      <c r="J132" s="10">
        <v>0</v>
      </c>
      <c r="K132" s="6" t="str">
        <f t="shared" si="11"/>
        <v>-</v>
      </c>
      <c r="L132" s="6" t="str">
        <f t="shared" si="10"/>
        <v>-</v>
      </c>
      <c r="M132" s="6" t="str">
        <f t="shared" si="10"/>
        <v>-</v>
      </c>
      <c r="N132" s="6" t="str">
        <f t="shared" si="10"/>
        <v>-</v>
      </c>
    </row>
    <row r="133" spans="2:14" ht="15" thickBot="1" x14ac:dyDescent="0.25">
      <c r="B133" s="4" t="s">
        <v>68</v>
      </c>
      <c r="C133" s="10">
        <v>2</v>
      </c>
      <c r="D133" s="10">
        <v>1</v>
      </c>
      <c r="E133" s="10">
        <v>0</v>
      </c>
      <c r="F133" s="10">
        <v>3</v>
      </c>
      <c r="G133" s="10">
        <v>3</v>
      </c>
      <c r="H133" s="10">
        <v>0</v>
      </c>
      <c r="I133" s="10">
        <v>0</v>
      </c>
      <c r="J133" s="10">
        <v>3</v>
      </c>
      <c r="K133" s="6">
        <f t="shared" si="11"/>
        <v>0.5</v>
      </c>
      <c r="L133" s="6">
        <f t="shared" si="10"/>
        <v>-1</v>
      </c>
      <c r="M133" s="6" t="str">
        <f t="shared" si="10"/>
        <v>-</v>
      </c>
      <c r="N133" s="6">
        <f t="shared" si="10"/>
        <v>0</v>
      </c>
    </row>
    <row r="134" spans="2:14" ht="15" thickBot="1" x14ac:dyDescent="0.25">
      <c r="B134" s="4" t="s">
        <v>36</v>
      </c>
      <c r="C134" s="6">
        <f>IF(C128=0,"-",C128/(C128+C129))</f>
        <v>0.5</v>
      </c>
      <c r="D134" s="6">
        <f>IF(D128=0,"-",D128/(D128+D129))</f>
        <v>1</v>
      </c>
      <c r="E134" s="6" t="str">
        <f t="shared" ref="E134:J134" si="12">IF(E128=0,"-",E128/(E128+E129))</f>
        <v>-</v>
      </c>
      <c r="F134" s="6">
        <f t="shared" si="12"/>
        <v>0.66666666666666663</v>
      </c>
      <c r="G134" s="6">
        <f t="shared" si="12"/>
        <v>0.66666666666666663</v>
      </c>
      <c r="H134" s="6" t="str">
        <f t="shared" si="12"/>
        <v>-</v>
      </c>
      <c r="I134" s="6" t="str">
        <f t="shared" si="12"/>
        <v>-</v>
      </c>
      <c r="J134" s="6">
        <f t="shared" si="12"/>
        <v>0.66666666666666663</v>
      </c>
      <c r="K134" s="6">
        <f>IF(OR(C134="-",G134="-"),"-",(G134-C134)/C134)</f>
        <v>0.33333333333333326</v>
      </c>
      <c r="L134" s="6" t="str">
        <f t="shared" ref="L134:N135" si="13">IF(OR(D134="-",H134="-"),"-",(H134-D134)/D134)</f>
        <v>-</v>
      </c>
      <c r="M134" s="6" t="str">
        <f t="shared" si="13"/>
        <v>-</v>
      </c>
      <c r="N134" s="6">
        <f t="shared" si="13"/>
        <v>0</v>
      </c>
    </row>
    <row r="135" spans="2:14" ht="15" thickBot="1" x14ac:dyDescent="0.25">
      <c r="B135" s="4" t="s">
        <v>37</v>
      </c>
      <c r="C135" s="6" t="str">
        <f>IF(C131=0,"-",C131/(C130+C131))</f>
        <v>-</v>
      </c>
      <c r="D135" s="6" t="str">
        <f t="shared" ref="D135:J135" si="14">IF(D131=0,"-",D131/(D130+D131))</f>
        <v>-</v>
      </c>
      <c r="E135" s="6" t="str">
        <f t="shared" si="14"/>
        <v>-</v>
      </c>
      <c r="F135" s="6" t="str">
        <f t="shared" si="14"/>
        <v>-</v>
      </c>
      <c r="G135" s="6" t="str">
        <f t="shared" si="14"/>
        <v>-</v>
      </c>
      <c r="H135" s="6" t="str">
        <f t="shared" si="14"/>
        <v>-</v>
      </c>
      <c r="I135" s="6" t="str">
        <f t="shared" si="14"/>
        <v>-</v>
      </c>
      <c r="J135" s="6" t="str">
        <f t="shared" si="14"/>
        <v>-</v>
      </c>
      <c r="K135" s="6" t="str">
        <f>IF(OR(C135="-",G135="-"),"-",(G135-C135)/C135)</f>
        <v>-</v>
      </c>
      <c r="L135" s="6" t="str">
        <f t="shared" si="13"/>
        <v>-</v>
      </c>
      <c r="M135" s="6" t="str">
        <f t="shared" si="13"/>
        <v>-</v>
      </c>
      <c r="N135" s="6" t="str">
        <f t="shared" si="13"/>
        <v>-</v>
      </c>
    </row>
    <row r="136" spans="2:14" x14ac:dyDescent="0.2">
      <c r="C136" s="13"/>
    </row>
    <row r="137" spans="2:14" x14ac:dyDescent="0.2">
      <c r="C137" s="13"/>
      <c r="M137" s="14"/>
    </row>
    <row r="138" spans="2:14" x14ac:dyDescent="0.2">
      <c r="C138" s="13"/>
    </row>
    <row r="141" spans="2:14" ht="29.25" customHeight="1" thickBot="1" x14ac:dyDescent="0.25">
      <c r="C141" s="27" t="s">
        <v>103</v>
      </c>
      <c r="D141" s="28"/>
      <c r="E141" s="28"/>
      <c r="F141" s="29"/>
      <c r="G141" s="27" t="s">
        <v>104</v>
      </c>
      <c r="H141" s="28"/>
      <c r="I141" s="28"/>
      <c r="J141" s="29"/>
      <c r="K141" s="30" t="s">
        <v>58</v>
      </c>
      <c r="L141" s="31"/>
      <c r="M141" s="31"/>
      <c r="N141" s="31"/>
    </row>
    <row r="142" spans="2:14" ht="57.75" customHeight="1" thickBot="1" x14ac:dyDescent="0.25">
      <c r="C142" s="12" t="s">
        <v>60</v>
      </c>
      <c r="D142" s="12" t="s">
        <v>70</v>
      </c>
      <c r="E142" s="12" t="s">
        <v>69</v>
      </c>
      <c r="F142" s="12" t="s">
        <v>62</v>
      </c>
      <c r="G142" s="12" t="s">
        <v>60</v>
      </c>
      <c r="H142" s="12" t="s">
        <v>70</v>
      </c>
      <c r="I142" s="12" t="s">
        <v>69</v>
      </c>
      <c r="J142" s="12" t="s">
        <v>62</v>
      </c>
      <c r="K142" s="12" t="s">
        <v>60</v>
      </c>
      <c r="L142" s="12" t="s">
        <v>70</v>
      </c>
      <c r="M142" s="12" t="s">
        <v>69</v>
      </c>
      <c r="N142" s="12" t="s">
        <v>62</v>
      </c>
    </row>
    <row r="143" spans="2:14" ht="15" thickBot="1" x14ac:dyDescent="0.25">
      <c r="B143" s="4" t="s">
        <v>71</v>
      </c>
      <c r="C143" s="10">
        <v>12</v>
      </c>
      <c r="D143" s="10">
        <v>0</v>
      </c>
      <c r="E143" s="10">
        <v>2</v>
      </c>
      <c r="F143" s="10">
        <v>14</v>
      </c>
      <c r="G143" s="10">
        <v>13</v>
      </c>
      <c r="H143" s="10">
        <v>0</v>
      </c>
      <c r="I143" s="10">
        <v>5</v>
      </c>
      <c r="J143" s="10">
        <v>18</v>
      </c>
      <c r="K143" s="6">
        <f>IF(C143=0,"-",(G143-C143)/C143)</f>
        <v>8.3333333333333329E-2</v>
      </c>
      <c r="L143" s="6" t="str">
        <f t="shared" ref="L143:N147" si="15">IF(D143=0,"-",(H143-D143)/D143)</f>
        <v>-</v>
      </c>
      <c r="M143" s="6">
        <f t="shared" si="15"/>
        <v>1.5</v>
      </c>
      <c r="N143" s="6">
        <f t="shared" si="15"/>
        <v>0.2857142857142857</v>
      </c>
    </row>
    <row r="144" spans="2:14" ht="15" thickBot="1" x14ac:dyDescent="0.25">
      <c r="B144" s="4" t="s">
        <v>72</v>
      </c>
      <c r="C144" s="10">
        <v>2</v>
      </c>
      <c r="D144" s="10">
        <v>0</v>
      </c>
      <c r="E144" s="10">
        <v>0</v>
      </c>
      <c r="F144" s="10">
        <v>2</v>
      </c>
      <c r="G144" s="10">
        <v>5</v>
      </c>
      <c r="H144" s="10">
        <v>0</v>
      </c>
      <c r="I144" s="10">
        <v>1</v>
      </c>
      <c r="J144" s="10">
        <v>6</v>
      </c>
      <c r="K144" s="6">
        <f t="shared" ref="K144:K147" si="16">IF(C144=0,"-",(G144-C144)/C144)</f>
        <v>1.5</v>
      </c>
      <c r="L144" s="6" t="str">
        <f t="shared" si="15"/>
        <v>-</v>
      </c>
      <c r="M144" s="6" t="str">
        <f t="shared" si="15"/>
        <v>-</v>
      </c>
      <c r="N144" s="6">
        <f t="shared" si="15"/>
        <v>2</v>
      </c>
    </row>
    <row r="145" spans="2:14" ht="15" thickBot="1" x14ac:dyDescent="0.25">
      <c r="B145" s="4" t="s">
        <v>73</v>
      </c>
      <c r="C145" s="10">
        <v>46</v>
      </c>
      <c r="D145" s="10">
        <v>0</v>
      </c>
      <c r="E145" s="10">
        <v>3</v>
      </c>
      <c r="F145" s="10">
        <v>49</v>
      </c>
      <c r="G145" s="10">
        <v>47</v>
      </c>
      <c r="H145" s="10">
        <v>0</v>
      </c>
      <c r="I145" s="10">
        <v>6</v>
      </c>
      <c r="J145" s="10">
        <v>53</v>
      </c>
      <c r="K145" s="6">
        <f t="shared" si="16"/>
        <v>2.1739130434782608E-2</v>
      </c>
      <c r="L145" s="6" t="str">
        <f t="shared" si="15"/>
        <v>-</v>
      </c>
      <c r="M145" s="6">
        <f t="shared" si="15"/>
        <v>1</v>
      </c>
      <c r="N145" s="6">
        <f t="shared" si="15"/>
        <v>8.1632653061224483E-2</v>
      </c>
    </row>
    <row r="146" spans="2:14" ht="15" thickBot="1" x14ac:dyDescent="0.25">
      <c r="B146" s="4" t="s">
        <v>74</v>
      </c>
      <c r="C146" s="10">
        <v>7</v>
      </c>
      <c r="D146" s="10">
        <v>0</v>
      </c>
      <c r="E146" s="10">
        <v>2</v>
      </c>
      <c r="F146" s="10">
        <v>9</v>
      </c>
      <c r="G146" s="10">
        <v>7</v>
      </c>
      <c r="H146" s="10">
        <v>0</v>
      </c>
      <c r="I146" s="10">
        <v>1</v>
      </c>
      <c r="J146" s="10">
        <v>8</v>
      </c>
      <c r="K146" s="6">
        <f t="shared" si="16"/>
        <v>0</v>
      </c>
      <c r="L146" s="6" t="str">
        <f t="shared" si="15"/>
        <v>-</v>
      </c>
      <c r="M146" s="6">
        <f t="shared" si="15"/>
        <v>-0.5</v>
      </c>
      <c r="N146" s="6">
        <f t="shared" si="15"/>
        <v>-0.1111111111111111</v>
      </c>
    </row>
    <row r="147" spans="2:14" ht="15" thickBot="1" x14ac:dyDescent="0.25">
      <c r="B147" s="4" t="s">
        <v>75</v>
      </c>
      <c r="C147" s="10">
        <v>0</v>
      </c>
      <c r="D147" s="10">
        <v>0</v>
      </c>
      <c r="E147" s="10">
        <v>0</v>
      </c>
      <c r="F147" s="10">
        <v>0</v>
      </c>
      <c r="G147" s="10">
        <v>0</v>
      </c>
      <c r="H147" s="10">
        <v>0</v>
      </c>
      <c r="I147" s="10">
        <v>0</v>
      </c>
      <c r="J147" s="10">
        <v>0</v>
      </c>
      <c r="K147" s="6" t="str">
        <f t="shared" si="16"/>
        <v>-</v>
      </c>
      <c r="L147" s="6" t="str">
        <f t="shared" si="15"/>
        <v>-</v>
      </c>
      <c r="M147" s="6" t="str">
        <f t="shared" si="15"/>
        <v>-</v>
      </c>
      <c r="N147" s="6" t="str">
        <f t="shared" si="15"/>
        <v>-</v>
      </c>
    </row>
    <row r="148" spans="2:14" ht="15" thickBot="1" x14ac:dyDescent="0.25">
      <c r="B148" s="7" t="s">
        <v>68</v>
      </c>
      <c r="C148" s="10">
        <v>67</v>
      </c>
      <c r="D148" s="10">
        <v>0</v>
      </c>
      <c r="E148" s="10">
        <v>7</v>
      </c>
      <c r="F148" s="10">
        <v>74</v>
      </c>
      <c r="G148" s="10">
        <v>72</v>
      </c>
      <c r="H148" s="10">
        <v>0</v>
      </c>
      <c r="I148" s="10">
        <v>13</v>
      </c>
      <c r="J148" s="10">
        <v>85</v>
      </c>
      <c r="K148" s="6">
        <f t="shared" ref="K148" si="17">IF(C148=0,"-",(G148-C148)/C148)</f>
        <v>7.4626865671641784E-2</v>
      </c>
      <c r="L148" s="6" t="str">
        <f t="shared" ref="L148" si="18">IF(D148=0,"-",(H148-D148)/D148)</f>
        <v>-</v>
      </c>
      <c r="M148" s="6">
        <f t="shared" ref="M148" si="19">IF(E148=0,"-",(I148-E148)/E148)</f>
        <v>0.8571428571428571</v>
      </c>
      <c r="N148" s="6">
        <f t="shared" ref="N148" si="20">IF(F148=0,"-",(J148-F148)/F148)</f>
        <v>0.14864864864864866</v>
      </c>
    </row>
    <row r="149" spans="2:14" ht="29.25" thickBot="1" x14ac:dyDescent="0.25">
      <c r="B149" s="7" t="s">
        <v>76</v>
      </c>
      <c r="C149" s="6">
        <f t="shared" ref="C149:J150" si="21">IF(C143=0,"-",(C143/(C143+C145)))</f>
        <v>0.20689655172413793</v>
      </c>
      <c r="D149" s="6" t="str">
        <f t="shared" si="21"/>
        <v>-</v>
      </c>
      <c r="E149" s="6">
        <f t="shared" si="21"/>
        <v>0.4</v>
      </c>
      <c r="F149" s="6">
        <f t="shared" si="21"/>
        <v>0.22222222222222221</v>
      </c>
      <c r="G149" s="6">
        <f t="shared" si="21"/>
        <v>0.21666666666666667</v>
      </c>
      <c r="H149" s="6" t="str">
        <f t="shared" si="21"/>
        <v>-</v>
      </c>
      <c r="I149" s="6">
        <f t="shared" si="21"/>
        <v>0.45454545454545453</v>
      </c>
      <c r="J149" s="6">
        <f t="shared" si="21"/>
        <v>0.25352112676056338</v>
      </c>
      <c r="K149" s="6">
        <f>IF(OR(C149="-",G149="-"),"-",(G149-C149)/C149)</f>
        <v>4.722222222222227E-2</v>
      </c>
      <c r="L149" s="6" t="str">
        <f t="shared" ref="L149:N150" si="22">IF(OR(D149="-",H149="-"),"-",(H149-D149)/D149)</f>
        <v>-</v>
      </c>
      <c r="M149" s="6">
        <f t="shared" si="22"/>
        <v>0.13636363636363627</v>
      </c>
      <c r="N149" s="6">
        <f t="shared" si="22"/>
        <v>0.14084507042253525</v>
      </c>
    </row>
    <row r="150" spans="2:14" ht="29.25" thickBot="1" x14ac:dyDescent="0.25">
      <c r="B150" s="7" t="s">
        <v>77</v>
      </c>
      <c r="C150" s="6">
        <f t="shared" si="21"/>
        <v>0.22222222222222221</v>
      </c>
      <c r="D150" s="6" t="str">
        <f t="shared" si="21"/>
        <v>-</v>
      </c>
      <c r="E150" s="6" t="str">
        <f t="shared" si="21"/>
        <v>-</v>
      </c>
      <c r="F150" s="6">
        <f t="shared" si="21"/>
        <v>0.18181818181818182</v>
      </c>
      <c r="G150" s="6">
        <f t="shared" si="21"/>
        <v>0.41666666666666669</v>
      </c>
      <c r="H150" s="6" t="str">
        <f t="shared" si="21"/>
        <v>-</v>
      </c>
      <c r="I150" s="6">
        <f t="shared" si="21"/>
        <v>0.5</v>
      </c>
      <c r="J150" s="6">
        <f t="shared" si="21"/>
        <v>0.42857142857142855</v>
      </c>
      <c r="K150" s="6">
        <f>IF(OR(C150="-",G150="-"),"-",(G150-C150)/C150)</f>
        <v>0.87500000000000022</v>
      </c>
      <c r="L150" s="6" t="str">
        <f t="shared" si="22"/>
        <v>-</v>
      </c>
      <c r="M150" s="6" t="str">
        <f t="shared" si="22"/>
        <v>-</v>
      </c>
      <c r="N150" s="6">
        <f t="shared" si="22"/>
        <v>1.357142857142857</v>
      </c>
    </row>
    <row r="151" spans="2:14" ht="14.25" x14ac:dyDescent="0.2">
      <c r="B151" s="7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</row>
    <row r="154" spans="2:14" ht="14.25" x14ac:dyDescent="0.2">
      <c r="B154" s="7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</row>
    <row r="155" spans="2:14" ht="14.25" x14ac:dyDescent="0.2">
      <c r="B155" s="7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</row>
    <row r="156" spans="2:14" ht="29.25" customHeight="1" thickBot="1" x14ac:dyDescent="0.25">
      <c r="B156" s="7"/>
      <c r="C156" s="8" t="s">
        <v>103</v>
      </c>
      <c r="D156" s="8" t="s">
        <v>104</v>
      </c>
      <c r="E156" s="8" t="s">
        <v>99</v>
      </c>
    </row>
    <row r="157" spans="2:14" ht="15" thickBot="1" x14ac:dyDescent="0.25">
      <c r="B157" s="4" t="s">
        <v>94</v>
      </c>
      <c r="C157" s="19">
        <v>50</v>
      </c>
      <c r="D157" s="19">
        <v>57</v>
      </c>
      <c r="E157" s="18">
        <f>IF(C157=0,"-",(D157-C157)/C157)</f>
        <v>0.14000000000000001</v>
      </c>
      <c r="F157" s="18"/>
      <c r="G157" s="18"/>
      <c r="H157" s="18"/>
      <c r="I157" s="18"/>
      <c r="J157" s="18"/>
      <c r="K157" s="18"/>
      <c r="L157" s="18"/>
      <c r="M157" s="18"/>
      <c r="N157" s="18"/>
    </row>
    <row r="158" spans="2:14" ht="15" thickBot="1" x14ac:dyDescent="0.25">
      <c r="B158" s="4" t="s">
        <v>95</v>
      </c>
      <c r="C158" s="19">
        <v>17</v>
      </c>
      <c r="D158" s="19">
        <v>15</v>
      </c>
      <c r="E158" s="18">
        <f t="shared" ref="E158:E159" si="23">IF(C158=0,"-",(D158-C158)/C158)</f>
        <v>-0.11764705882352941</v>
      </c>
      <c r="F158" s="18"/>
      <c r="G158" s="18"/>
      <c r="H158" s="18"/>
      <c r="I158" s="18"/>
      <c r="J158" s="18"/>
      <c r="K158" s="18"/>
      <c r="L158" s="18"/>
      <c r="M158" s="18"/>
      <c r="N158" s="18"/>
    </row>
    <row r="159" spans="2:14" ht="15" thickBot="1" x14ac:dyDescent="0.25">
      <c r="B159" s="4" t="s">
        <v>96</v>
      </c>
      <c r="C159" s="19">
        <v>0</v>
      </c>
      <c r="D159" s="19">
        <v>0</v>
      </c>
      <c r="E159" s="18" t="str">
        <f t="shared" si="23"/>
        <v>-</v>
      </c>
      <c r="F159" s="18"/>
      <c r="G159" s="18"/>
      <c r="H159" s="18"/>
      <c r="I159" s="18"/>
      <c r="J159" s="18"/>
      <c r="K159" s="18"/>
      <c r="L159" s="18"/>
      <c r="M159" s="18"/>
      <c r="N159" s="18"/>
    </row>
    <row r="160" spans="2:14" ht="15" thickBot="1" x14ac:dyDescent="0.25">
      <c r="B160" s="4" t="s">
        <v>97</v>
      </c>
      <c r="C160" s="18">
        <f>IF(C157=0,"-",C157/(C157+C158+C159))</f>
        <v>0.74626865671641796</v>
      </c>
      <c r="D160" s="18">
        <f>IF(D157=0,"-",D157/(D157+D158+D159))</f>
        <v>0.79166666666666663</v>
      </c>
      <c r="E160" s="18">
        <f>IF(OR(C160="-",D160="-"),"-",(D160-C160)/C160)</f>
        <v>6.0833333333333219E-2</v>
      </c>
      <c r="F160" s="18"/>
      <c r="G160" s="18"/>
      <c r="H160" s="18"/>
      <c r="I160" s="18"/>
      <c r="J160" s="18"/>
      <c r="K160" s="18"/>
      <c r="L160" s="18"/>
      <c r="M160" s="18"/>
      <c r="N160" s="18"/>
    </row>
    <row r="161" spans="2:14" ht="14.25" x14ac:dyDescent="0.2">
      <c r="B161" s="7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</row>
    <row r="162" spans="2:14" ht="14.25" x14ac:dyDescent="0.2">
      <c r="B162" s="7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</row>
    <row r="163" spans="2:14" ht="14.25" x14ac:dyDescent="0.2">
      <c r="B163" s="7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</row>
    <row r="165" spans="2:14" ht="42.75" customHeight="1" thickBot="1" x14ac:dyDescent="0.25">
      <c r="C165" s="8" t="s">
        <v>103</v>
      </c>
      <c r="D165" s="8" t="s">
        <v>104</v>
      </c>
      <c r="E165" s="8" t="s">
        <v>99</v>
      </c>
    </row>
    <row r="166" spans="2:14" ht="20.100000000000001" customHeight="1" thickBot="1" x14ac:dyDescent="0.25">
      <c r="B166" s="4" t="s">
        <v>38</v>
      </c>
      <c r="C166" s="5">
        <v>3</v>
      </c>
      <c r="D166" s="5">
        <v>3</v>
      </c>
      <c r="E166" s="6">
        <f>IF(C166=0,"-",(D166-C166)/C166)</f>
        <v>0</v>
      </c>
    </row>
    <row r="167" spans="2:14" ht="20.100000000000001" customHeight="1" thickBot="1" x14ac:dyDescent="0.25">
      <c r="B167" s="4" t="s">
        <v>41</v>
      </c>
      <c r="C167" s="5">
        <v>1</v>
      </c>
      <c r="D167" s="5">
        <v>1</v>
      </c>
      <c r="E167" s="6">
        <f t="shared" ref="E167:E168" si="24">IF(C167=0,"-",(D167-C167)/C167)</f>
        <v>0</v>
      </c>
    </row>
    <row r="168" spans="2:14" ht="20.100000000000001" customHeight="1" thickBot="1" x14ac:dyDescent="0.25">
      <c r="B168" s="4" t="s">
        <v>42</v>
      </c>
      <c r="C168" s="5">
        <v>1</v>
      </c>
      <c r="D168" s="5">
        <v>1</v>
      </c>
      <c r="E168" s="6">
        <f t="shared" si="24"/>
        <v>0</v>
      </c>
    </row>
    <row r="169" spans="2:14" ht="20.100000000000001" customHeight="1" thickBot="1" x14ac:dyDescent="0.25">
      <c r="B169" s="4" t="s">
        <v>98</v>
      </c>
      <c r="C169" s="6">
        <f>IF(C166=0,"-",(C167+C168)/C166)</f>
        <v>0.66666666666666663</v>
      </c>
      <c r="D169" s="6">
        <f>IF(D166=0,"-",(D167+D168)/D166)</f>
        <v>0.66666666666666663</v>
      </c>
      <c r="E169" s="6">
        <f t="shared" ref="E169:E171" si="25">IF(OR(C169="-",D169="-"),"-",(D169-C169)/C169)</f>
        <v>0</v>
      </c>
    </row>
    <row r="170" spans="2:14" ht="20.100000000000001" customHeight="1" thickBot="1" x14ac:dyDescent="0.25">
      <c r="B170" s="4" t="s">
        <v>39</v>
      </c>
      <c r="C170" s="6">
        <v>1</v>
      </c>
      <c r="D170" s="6">
        <v>0.5</v>
      </c>
      <c r="E170" s="6">
        <f t="shared" si="25"/>
        <v>-0.5</v>
      </c>
    </row>
    <row r="171" spans="2:14" ht="20.100000000000001" customHeight="1" thickBot="1" x14ac:dyDescent="0.25">
      <c r="B171" s="4" t="s">
        <v>40</v>
      </c>
      <c r="C171" s="6">
        <v>0.5</v>
      </c>
      <c r="D171" s="6">
        <v>1</v>
      </c>
      <c r="E171" s="6">
        <f t="shared" si="25"/>
        <v>1</v>
      </c>
    </row>
    <row r="172" spans="2:14" ht="20.100000000000001" customHeight="1" x14ac:dyDescent="0.2">
      <c r="B172" s="7"/>
      <c r="C172" s="18"/>
      <c r="D172" s="18"/>
      <c r="E172" s="18"/>
    </row>
    <row r="177" spans="2:8" ht="42.75" customHeight="1" thickBot="1" x14ac:dyDescent="0.25">
      <c r="C177" s="8" t="s">
        <v>103</v>
      </c>
      <c r="D177" s="8" t="s">
        <v>104</v>
      </c>
      <c r="E177" s="8" t="s">
        <v>99</v>
      </c>
    </row>
    <row r="178" spans="2:8" ht="15" thickBot="1" x14ac:dyDescent="0.25">
      <c r="B178" s="15" t="s">
        <v>81</v>
      </c>
      <c r="C178" s="5">
        <v>4</v>
      </c>
      <c r="D178" s="5">
        <v>3</v>
      </c>
      <c r="E178" s="6">
        <f>IF(C178=0,"-",(D178-C178)/C178)</f>
        <v>-0.25</v>
      </c>
      <c r="H178" s="13"/>
    </row>
    <row r="179" spans="2:8" ht="15" thickBot="1" x14ac:dyDescent="0.25">
      <c r="B179" s="4" t="s">
        <v>43</v>
      </c>
      <c r="C179" s="5">
        <v>4</v>
      </c>
      <c r="D179" s="5">
        <v>2</v>
      </c>
      <c r="E179" s="6">
        <f t="shared" ref="E179:E185" si="26">IF(C179=0,"-",(D179-C179)/C179)</f>
        <v>-0.5</v>
      </c>
      <c r="H179" s="13"/>
    </row>
    <row r="180" spans="2:8" ht="15" thickBot="1" x14ac:dyDescent="0.25">
      <c r="B180" s="4" t="s">
        <v>47</v>
      </c>
      <c r="C180" s="5">
        <v>0</v>
      </c>
      <c r="D180" s="5">
        <v>1</v>
      </c>
      <c r="E180" s="6" t="str">
        <f t="shared" si="26"/>
        <v>-</v>
      </c>
      <c r="H180" s="13"/>
    </row>
    <row r="181" spans="2:8" ht="15" thickBot="1" x14ac:dyDescent="0.25">
      <c r="B181" s="4" t="s">
        <v>78</v>
      </c>
      <c r="C181" s="5">
        <v>0</v>
      </c>
      <c r="D181" s="5">
        <v>0</v>
      </c>
      <c r="E181" s="6" t="str">
        <f t="shared" si="26"/>
        <v>-</v>
      </c>
      <c r="H181" s="13"/>
    </row>
    <row r="182" spans="2:8" ht="15" thickBot="1" x14ac:dyDescent="0.25">
      <c r="B182" s="15" t="s">
        <v>79</v>
      </c>
      <c r="C182" s="5">
        <v>73</v>
      </c>
      <c r="D182" s="5">
        <v>85</v>
      </c>
      <c r="E182" s="6">
        <f t="shared" si="26"/>
        <v>0.16438356164383561</v>
      </c>
      <c r="H182" s="13"/>
    </row>
    <row r="183" spans="2:8" ht="15" thickBot="1" x14ac:dyDescent="0.25">
      <c r="B183" s="4" t="s">
        <v>47</v>
      </c>
      <c r="C183" s="5">
        <v>70</v>
      </c>
      <c r="D183" s="5">
        <v>78</v>
      </c>
      <c r="E183" s="6">
        <f t="shared" si="26"/>
        <v>0.11428571428571428</v>
      </c>
      <c r="H183" s="13"/>
    </row>
    <row r="184" spans="2:8" ht="15" thickBot="1" x14ac:dyDescent="0.25">
      <c r="B184" s="4" t="s">
        <v>70</v>
      </c>
      <c r="C184" s="5">
        <v>0</v>
      </c>
      <c r="D184" s="5">
        <v>0</v>
      </c>
      <c r="E184" s="6" t="str">
        <f t="shared" si="26"/>
        <v>-</v>
      </c>
      <c r="H184" s="13"/>
    </row>
    <row r="185" spans="2:8" ht="15" thickBot="1" x14ac:dyDescent="0.25">
      <c r="B185" s="4" t="s">
        <v>80</v>
      </c>
      <c r="C185" s="5">
        <v>3</v>
      </c>
      <c r="D185" s="5">
        <v>7</v>
      </c>
      <c r="E185" s="6">
        <f t="shared" si="26"/>
        <v>1.3333333333333333</v>
      </c>
      <c r="H185" s="13"/>
    </row>
    <row r="196" spans="2:5" ht="42.75" customHeight="1" thickBot="1" x14ac:dyDescent="0.25">
      <c r="C196" s="8" t="s">
        <v>103</v>
      </c>
      <c r="D196" s="8" t="s">
        <v>104</v>
      </c>
      <c r="E196" s="8" t="s">
        <v>99</v>
      </c>
    </row>
    <row r="197" spans="2:5" ht="15" thickBot="1" x14ac:dyDescent="0.25">
      <c r="B197" s="4" t="s">
        <v>82</v>
      </c>
      <c r="C197" s="5">
        <v>3</v>
      </c>
      <c r="D197" s="5">
        <v>7</v>
      </c>
      <c r="E197" s="6">
        <f t="shared" ref="E197:E200" si="27">IF(C197=0,"-",(D197-C197)/C197)</f>
        <v>1.3333333333333333</v>
      </c>
    </row>
    <row r="198" spans="2:5" ht="15" thickBot="1" x14ac:dyDescent="0.25">
      <c r="B198" s="4" t="s">
        <v>83</v>
      </c>
      <c r="C198" s="5">
        <v>0</v>
      </c>
      <c r="D198" s="5">
        <v>0</v>
      </c>
      <c r="E198" s="6" t="str">
        <f t="shared" si="27"/>
        <v>-</v>
      </c>
    </row>
    <row r="199" spans="2:5" ht="15" thickBot="1" x14ac:dyDescent="0.25">
      <c r="B199" s="4" t="s">
        <v>84</v>
      </c>
      <c r="C199" s="5">
        <v>3</v>
      </c>
      <c r="D199" s="5">
        <v>7</v>
      </c>
      <c r="E199" s="6">
        <f t="shared" si="27"/>
        <v>1.3333333333333333</v>
      </c>
    </row>
    <row r="200" spans="2:5" ht="15" thickBot="1" x14ac:dyDescent="0.25">
      <c r="B200" s="4" t="s">
        <v>85</v>
      </c>
      <c r="C200" s="5">
        <v>3</v>
      </c>
      <c r="D200" s="5">
        <v>5</v>
      </c>
      <c r="E200" s="6">
        <f t="shared" si="27"/>
        <v>0.66666666666666663</v>
      </c>
    </row>
    <row r="201" spans="2:5" ht="14.25" x14ac:dyDescent="0.2">
      <c r="B201" s="7"/>
      <c r="C201" s="19"/>
      <c r="D201" s="19"/>
      <c r="E201" s="18"/>
    </row>
    <row r="206" spans="2:5" ht="42.75" customHeight="1" thickBot="1" x14ac:dyDescent="0.25">
      <c r="C206" s="8" t="s">
        <v>103</v>
      </c>
      <c r="D206" s="8" t="s">
        <v>104</v>
      </c>
      <c r="E206" s="8" t="s">
        <v>99</v>
      </c>
    </row>
    <row r="207" spans="2:5" ht="20.100000000000001" customHeight="1" thickBot="1" x14ac:dyDescent="0.25">
      <c r="B207" s="16" t="s">
        <v>88</v>
      </c>
      <c r="C207" s="5"/>
      <c r="D207" s="5"/>
      <c r="E207" s="6" t="str">
        <f t="shared" ref="E207:E210" si="28">IF(C207=0,"-",(D207-C207)/C207)</f>
        <v>-</v>
      </c>
    </row>
    <row r="208" spans="2:5" ht="20.100000000000001" customHeight="1" thickBot="1" x14ac:dyDescent="0.25">
      <c r="B208" s="17" t="s">
        <v>89</v>
      </c>
      <c r="C208" s="5">
        <v>3</v>
      </c>
      <c r="D208" s="5">
        <v>7</v>
      </c>
      <c r="E208" s="6">
        <f t="shared" si="28"/>
        <v>1.3333333333333333</v>
      </c>
    </row>
    <row r="209" spans="2:5" ht="20.100000000000001" customHeight="1" thickBot="1" x14ac:dyDescent="0.25">
      <c r="B209" s="17" t="s">
        <v>86</v>
      </c>
      <c r="C209" s="5">
        <v>3</v>
      </c>
      <c r="D209" s="5">
        <v>6</v>
      </c>
      <c r="E209" s="6">
        <f t="shared" si="28"/>
        <v>1</v>
      </c>
    </row>
    <row r="210" spans="2:5" ht="20.100000000000001" customHeight="1" thickBot="1" x14ac:dyDescent="0.25">
      <c r="B210" s="17" t="s">
        <v>87</v>
      </c>
      <c r="C210" s="5">
        <v>0</v>
      </c>
      <c r="D210" s="5">
        <v>1</v>
      </c>
      <c r="E210" s="6" t="str">
        <f t="shared" si="28"/>
        <v>-</v>
      </c>
    </row>
    <row r="211" spans="2:5" ht="20.100000000000001" customHeight="1" thickBot="1" x14ac:dyDescent="0.25">
      <c r="B211" s="17" t="s">
        <v>90</v>
      </c>
      <c r="C211" s="5"/>
      <c r="D211" s="5"/>
      <c r="E211" s="6"/>
    </row>
    <row r="212" spans="2:5" ht="20.100000000000001" customHeight="1" thickBot="1" x14ac:dyDescent="0.25">
      <c r="B212" s="17" t="s">
        <v>89</v>
      </c>
      <c r="C212" s="5">
        <v>0</v>
      </c>
      <c r="D212" s="5">
        <v>0</v>
      </c>
      <c r="E212" s="6" t="str">
        <f>IF(C212=0,"-",(D212-C212)/C212)</f>
        <v>-</v>
      </c>
    </row>
    <row r="213" spans="2:5" ht="15" thickBot="1" x14ac:dyDescent="0.25">
      <c r="B213" s="17" t="s">
        <v>86</v>
      </c>
      <c r="C213" s="5">
        <v>0</v>
      </c>
      <c r="D213" s="5">
        <v>0</v>
      </c>
      <c r="E213" s="6" t="str">
        <f t="shared" ref="E213:E214" si="29">IF(C213=0,"-",(D213-C213)/C213)</f>
        <v>-</v>
      </c>
    </row>
    <row r="214" spans="2:5" ht="15" thickBot="1" x14ac:dyDescent="0.25">
      <c r="B214" s="17" t="s">
        <v>87</v>
      </c>
      <c r="C214" s="5">
        <v>0</v>
      </c>
      <c r="D214" s="5">
        <v>0</v>
      </c>
      <c r="E214" s="6" t="str">
        <f t="shared" si="29"/>
        <v>-</v>
      </c>
    </row>
    <row r="215" spans="2:5" ht="14.25" x14ac:dyDescent="0.2">
      <c r="B215" s="21"/>
      <c r="C215" s="19"/>
      <c r="D215" s="19"/>
      <c r="E215" s="18"/>
    </row>
    <row r="220" spans="2:5" ht="42.75" customHeight="1" thickBot="1" x14ac:dyDescent="0.25">
      <c r="C220" s="8" t="s">
        <v>103</v>
      </c>
      <c r="D220" s="8" t="s">
        <v>104</v>
      </c>
      <c r="E220" s="8" t="s">
        <v>99</v>
      </c>
    </row>
    <row r="221" spans="2:5" ht="15" thickBot="1" x14ac:dyDescent="0.25">
      <c r="B221" s="16" t="s">
        <v>91</v>
      </c>
      <c r="C221" s="5">
        <v>4</v>
      </c>
      <c r="D221" s="5">
        <v>2</v>
      </c>
      <c r="E221" s="6">
        <f t="shared" ref="E221:E223" si="30">IF(C221=0,"-",(D221-C221)/C221)</f>
        <v>-0.5</v>
      </c>
    </row>
    <row r="222" spans="2:5" ht="15" thickBot="1" x14ac:dyDescent="0.25">
      <c r="B222" s="16" t="s">
        <v>92</v>
      </c>
      <c r="C222" s="5">
        <v>3</v>
      </c>
      <c r="D222" s="5">
        <v>7</v>
      </c>
      <c r="E222" s="6">
        <f t="shared" si="30"/>
        <v>1.3333333333333333</v>
      </c>
    </row>
    <row r="223" spans="2:5" ht="15" thickBot="1" x14ac:dyDescent="0.25">
      <c r="B223" s="16" t="s">
        <v>93</v>
      </c>
      <c r="C223" s="5">
        <v>15</v>
      </c>
      <c r="D223" s="5">
        <v>12</v>
      </c>
      <c r="E223" s="6">
        <f t="shared" si="30"/>
        <v>-0.2</v>
      </c>
    </row>
    <row r="224" spans="2:5" ht="15" thickBot="1" x14ac:dyDescent="0.25">
      <c r="C224" s="5"/>
      <c r="D224" s="5"/>
      <c r="E224" s="6"/>
    </row>
    <row r="225" spans="3:5" ht="15" thickBot="1" x14ac:dyDescent="0.25">
      <c r="C225" s="5"/>
      <c r="D225" s="5"/>
      <c r="E225" s="6"/>
    </row>
    <row r="226" spans="3:5" ht="15" thickBot="1" x14ac:dyDescent="0.25">
      <c r="C226" s="5"/>
      <c r="D226" s="5"/>
      <c r="E226" s="6"/>
    </row>
    <row r="227" spans="3:5" ht="15" thickBot="1" x14ac:dyDescent="0.25">
      <c r="C227" s="5"/>
      <c r="D227" s="5"/>
      <c r="E227" s="6"/>
    </row>
    <row r="228" spans="3:5" ht="15" thickBot="1" x14ac:dyDescent="0.25">
      <c r="C228" s="5"/>
      <c r="D228" s="5"/>
      <c r="E228" s="6"/>
    </row>
  </sheetData>
  <mergeCells count="6">
    <mergeCell ref="C126:F126"/>
    <mergeCell ref="G126:J126"/>
    <mergeCell ref="K126:N126"/>
    <mergeCell ref="C141:F141"/>
    <mergeCell ref="G141:J141"/>
    <mergeCell ref="K141:N141"/>
  </mergeCells>
  <pageMargins left="0.70866141732283472" right="0.70866141732283472" top="0.74803149606299213" bottom="0.74803149606299213" header="0.31496062992125984" footer="0.31496062992125984"/>
  <pageSetup paperSize="9" scale="35" fitToWidth="2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228"/>
  <sheetViews>
    <sheetView workbookViewId="0"/>
  </sheetViews>
  <sheetFormatPr baseColWidth="10" defaultRowHeight="12.75" x14ac:dyDescent="0.2"/>
  <cols>
    <col min="2" max="2" width="56.875" bestFit="1" customWidth="1"/>
    <col min="3" max="4" width="12.5" customWidth="1"/>
    <col min="5" max="5" width="12.75" customWidth="1"/>
    <col min="6" max="6" width="8.75" bestFit="1" customWidth="1"/>
    <col min="7" max="7" width="11.625" customWidth="1"/>
    <col min="8" max="8" width="12.125" customWidth="1"/>
    <col min="9" max="9" width="12.75" customWidth="1"/>
    <col min="10" max="10" width="8.75" bestFit="1" customWidth="1"/>
    <col min="11" max="11" width="11.625" bestFit="1" customWidth="1"/>
    <col min="12" max="12" width="12" bestFit="1" customWidth="1"/>
    <col min="13" max="13" width="12.75" customWidth="1"/>
    <col min="14" max="14" width="9.625" bestFit="1" customWidth="1"/>
  </cols>
  <sheetData>
    <row r="1" spans="1:5" ht="15" thickBot="1" x14ac:dyDescent="0.25">
      <c r="A1" s="5"/>
      <c r="B1" s="5"/>
    </row>
    <row r="2" spans="1:5" ht="15" thickBot="1" x14ac:dyDescent="0.25">
      <c r="A2" s="5"/>
      <c r="B2" s="5"/>
    </row>
    <row r="3" spans="1:5" ht="15" thickBot="1" x14ac:dyDescent="0.25">
      <c r="A3" s="5"/>
      <c r="B3" s="5"/>
    </row>
    <row r="11" spans="1:5" ht="27" customHeight="1" x14ac:dyDescent="0.2">
      <c r="B11" s="20" t="str">
        <f>Portada!B9</f>
        <v>1º Trimestre 2023</v>
      </c>
    </row>
    <row r="13" spans="1:5" ht="42.75" customHeight="1" thickBot="1" x14ac:dyDescent="0.25">
      <c r="C13" s="8" t="s">
        <v>103</v>
      </c>
      <c r="D13" s="8" t="s">
        <v>104</v>
      </c>
      <c r="E13" s="8" t="s">
        <v>99</v>
      </c>
    </row>
    <row r="14" spans="1:5" ht="20.100000000000001" customHeight="1" thickBot="1" x14ac:dyDescent="0.25">
      <c r="B14" s="4" t="s">
        <v>22</v>
      </c>
      <c r="C14" s="5">
        <v>6534</v>
      </c>
      <c r="D14" s="5">
        <v>6812</v>
      </c>
      <c r="E14" s="6">
        <f>IF(C14&gt;0,(D14-C14)/C14)</f>
        <v>4.2546678910315272E-2</v>
      </c>
    </row>
    <row r="15" spans="1:5" ht="20.100000000000001" customHeight="1" thickBot="1" x14ac:dyDescent="0.25">
      <c r="B15" s="4" t="s">
        <v>17</v>
      </c>
      <c r="C15" s="5">
        <v>6438</v>
      </c>
      <c r="D15" s="5">
        <v>6593</v>
      </c>
      <c r="E15" s="6">
        <f t="shared" ref="E15:E25" si="0">IF(C15&gt;0,(D15-C15)/C15)</f>
        <v>2.4075799937868902E-2</v>
      </c>
    </row>
    <row r="16" spans="1:5" ht="20.100000000000001" customHeight="1" thickBot="1" x14ac:dyDescent="0.25">
      <c r="B16" s="4" t="s">
        <v>18</v>
      </c>
      <c r="C16" s="5">
        <v>3608</v>
      </c>
      <c r="D16" s="5">
        <v>3763</v>
      </c>
      <c r="E16" s="6">
        <f t="shared" si="0"/>
        <v>4.296008869179601E-2</v>
      </c>
    </row>
    <row r="17" spans="2:5" ht="20.100000000000001" customHeight="1" thickBot="1" x14ac:dyDescent="0.25">
      <c r="B17" s="4" t="s">
        <v>19</v>
      </c>
      <c r="C17" s="5">
        <v>2830</v>
      </c>
      <c r="D17" s="5">
        <v>2830</v>
      </c>
      <c r="E17" s="6">
        <f t="shared" si="0"/>
        <v>0</v>
      </c>
    </row>
    <row r="18" spans="2:5" ht="20.100000000000001" customHeight="1" thickBot="1" x14ac:dyDescent="0.25">
      <c r="B18" s="4" t="s">
        <v>100</v>
      </c>
      <c r="C18" s="5">
        <v>4</v>
      </c>
      <c r="D18" s="5">
        <v>1</v>
      </c>
      <c r="E18" s="6">
        <f>IF(C18=0,"-",(D18-C18)/C18)</f>
        <v>-0.75</v>
      </c>
    </row>
    <row r="19" spans="2:5" ht="20.100000000000001" customHeight="1" thickBot="1" x14ac:dyDescent="0.25">
      <c r="B19" s="4" t="s">
        <v>101</v>
      </c>
      <c r="C19" s="5">
        <v>3</v>
      </c>
      <c r="D19" s="5">
        <v>0</v>
      </c>
      <c r="E19" s="6">
        <f>IF(C19=0,"-",(D19-C19)/C19)</f>
        <v>-1</v>
      </c>
    </row>
    <row r="20" spans="2:5" ht="20.100000000000001" customHeight="1" thickBot="1" x14ac:dyDescent="0.25">
      <c r="B20" s="4" t="s">
        <v>20</v>
      </c>
      <c r="C20" s="6">
        <f>C17/C15</f>
        <v>0.4395775085430258</v>
      </c>
      <c r="D20" s="6">
        <f>D17/D15</f>
        <v>0.42924313666009406</v>
      </c>
      <c r="E20" s="6">
        <f t="shared" si="0"/>
        <v>-2.3509783103291351E-2</v>
      </c>
    </row>
    <row r="21" spans="2:5" ht="30" customHeight="1" thickBot="1" x14ac:dyDescent="0.25">
      <c r="B21" s="4" t="s">
        <v>23</v>
      </c>
      <c r="C21" s="5">
        <v>626</v>
      </c>
      <c r="D21" s="5">
        <v>699</v>
      </c>
      <c r="E21" s="6">
        <f t="shared" si="0"/>
        <v>0.11661341853035144</v>
      </c>
    </row>
    <row r="22" spans="2:5" ht="20.100000000000001" customHeight="1" thickBot="1" x14ac:dyDescent="0.25">
      <c r="B22" s="4" t="s">
        <v>24</v>
      </c>
      <c r="C22" s="5">
        <v>322</v>
      </c>
      <c r="D22" s="5">
        <v>350</v>
      </c>
      <c r="E22" s="6">
        <f t="shared" si="0"/>
        <v>8.6956521739130432E-2</v>
      </c>
    </row>
    <row r="23" spans="2:5" ht="20.100000000000001" customHeight="1" thickBot="1" x14ac:dyDescent="0.25">
      <c r="B23" s="4" t="s">
        <v>25</v>
      </c>
      <c r="C23" s="5">
        <v>304</v>
      </c>
      <c r="D23" s="5">
        <v>349</v>
      </c>
      <c r="E23" s="6">
        <f t="shared" si="0"/>
        <v>0.14802631578947367</v>
      </c>
    </row>
    <row r="24" spans="2:5" ht="20.100000000000001" customHeight="1" thickBot="1" x14ac:dyDescent="0.25">
      <c r="B24" s="4" t="s">
        <v>21</v>
      </c>
      <c r="C24" s="6">
        <f>C23/C21</f>
        <v>0.48562300319488816</v>
      </c>
      <c r="D24" s="6">
        <f t="shared" ref="D24" si="1">D23/D21</f>
        <v>0.49928469241773965</v>
      </c>
      <c r="E24" s="6">
        <f t="shared" si="0"/>
        <v>2.8132294254950771E-2</v>
      </c>
    </row>
    <row r="25" spans="2:5" ht="20.100000000000001" customHeight="1" thickBot="1" x14ac:dyDescent="0.25">
      <c r="B25" s="7" t="s">
        <v>26</v>
      </c>
      <c r="C25" s="6">
        <v>0.18288827111780018</v>
      </c>
      <c r="D25" s="6">
        <v>0.18462946409568806</v>
      </c>
      <c r="E25" s="6">
        <f t="shared" si="0"/>
        <v>9.5205283928041749E-3</v>
      </c>
    </row>
    <row r="33" spans="2:5" ht="42.75" customHeight="1" thickBot="1" x14ac:dyDescent="0.25">
      <c r="C33" s="8" t="s">
        <v>103</v>
      </c>
      <c r="D33" s="8" t="s">
        <v>104</v>
      </c>
      <c r="E33" s="8" t="s">
        <v>99</v>
      </c>
    </row>
    <row r="34" spans="2:5" ht="20.100000000000001" customHeight="1" thickBot="1" x14ac:dyDescent="0.25">
      <c r="B34" s="4" t="s">
        <v>27</v>
      </c>
      <c r="C34" s="5">
        <v>1226</v>
      </c>
      <c r="D34" s="5">
        <v>1444</v>
      </c>
      <c r="E34" s="6">
        <f>IF(C34&gt;0,(D34-C34)/C34,"-")</f>
        <v>0.17781402936378465</v>
      </c>
    </row>
    <row r="35" spans="2:5" ht="20.100000000000001" customHeight="1" thickBot="1" x14ac:dyDescent="0.25">
      <c r="B35" s="4" t="s">
        <v>29</v>
      </c>
      <c r="C35" s="5">
        <v>0</v>
      </c>
      <c r="D35" s="5">
        <v>0</v>
      </c>
      <c r="E35" s="6" t="str">
        <f t="shared" ref="E35:E37" si="2">IF(C35&gt;0,(D35-C35)/C35,"-")</f>
        <v>-</v>
      </c>
    </row>
    <row r="36" spans="2:5" ht="20.100000000000001" customHeight="1" thickBot="1" x14ac:dyDescent="0.25">
      <c r="B36" s="4" t="s">
        <v>28</v>
      </c>
      <c r="C36" s="5">
        <v>604</v>
      </c>
      <c r="D36" s="5">
        <v>706</v>
      </c>
      <c r="E36" s="6">
        <f t="shared" si="2"/>
        <v>0.16887417218543047</v>
      </c>
    </row>
    <row r="37" spans="2:5" ht="20.100000000000001" customHeight="1" thickBot="1" x14ac:dyDescent="0.25">
      <c r="B37" s="4" t="s">
        <v>30</v>
      </c>
      <c r="C37" s="5">
        <v>622</v>
      </c>
      <c r="D37" s="5">
        <v>738</v>
      </c>
      <c r="E37" s="6">
        <f t="shared" si="2"/>
        <v>0.18649517684887459</v>
      </c>
    </row>
    <row r="43" spans="2:5" ht="42.75" customHeight="1" thickBot="1" x14ac:dyDescent="0.25">
      <c r="C43" s="8" t="s">
        <v>103</v>
      </c>
      <c r="D43" s="8" t="s">
        <v>104</v>
      </c>
      <c r="E43" s="8" t="s">
        <v>99</v>
      </c>
    </row>
    <row r="44" spans="2:5" ht="20.100000000000001" customHeight="1" thickBot="1" x14ac:dyDescent="0.25">
      <c r="B44" s="4" t="s">
        <v>33</v>
      </c>
      <c r="C44" s="5">
        <v>248</v>
      </c>
      <c r="D44" s="5">
        <v>232</v>
      </c>
      <c r="E44" s="6">
        <f>IF(C44&gt;0,(D44-C44)/C44,"-")</f>
        <v>-6.4516129032258063E-2</v>
      </c>
    </row>
    <row r="45" spans="2:5" ht="20.100000000000001" customHeight="1" thickBot="1" x14ac:dyDescent="0.25">
      <c r="B45" s="4" t="s">
        <v>34</v>
      </c>
      <c r="C45" s="5">
        <v>59</v>
      </c>
      <c r="D45" s="5">
        <v>62</v>
      </c>
      <c r="E45" s="6">
        <f t="shared" ref="E45:E51" si="3">IF(C45&gt;0,(D45-C45)/C45,"-")</f>
        <v>5.0847457627118647E-2</v>
      </c>
    </row>
    <row r="46" spans="2:5" ht="20.100000000000001" customHeight="1" thickBot="1" x14ac:dyDescent="0.25">
      <c r="B46" s="4" t="s">
        <v>31</v>
      </c>
      <c r="C46" s="5">
        <v>83</v>
      </c>
      <c r="D46" s="5">
        <v>87</v>
      </c>
      <c r="E46" s="6">
        <f t="shared" si="3"/>
        <v>4.8192771084337352E-2</v>
      </c>
    </row>
    <row r="47" spans="2:5" ht="20.100000000000001" customHeight="1" thickBot="1" x14ac:dyDescent="0.25">
      <c r="B47" s="4" t="s">
        <v>32</v>
      </c>
      <c r="C47" s="5">
        <v>2958</v>
      </c>
      <c r="D47" s="5">
        <v>2963</v>
      </c>
      <c r="E47" s="6">
        <f t="shared" si="3"/>
        <v>1.6903313049357674E-3</v>
      </c>
    </row>
    <row r="48" spans="2:5" ht="20.100000000000001" customHeight="1" thickBot="1" x14ac:dyDescent="0.25">
      <c r="B48" s="4" t="s">
        <v>35</v>
      </c>
      <c r="C48" s="5">
        <v>1311</v>
      </c>
      <c r="D48" s="5">
        <v>1465</v>
      </c>
      <c r="E48" s="6">
        <f t="shared" si="3"/>
        <v>0.11746758199847444</v>
      </c>
    </row>
    <row r="49" spans="2:5" ht="20.100000000000001" customHeight="1" thickBot="1" x14ac:dyDescent="0.25">
      <c r="B49" s="4" t="s">
        <v>67</v>
      </c>
      <c r="C49" s="5">
        <v>1447</v>
      </c>
      <c r="D49" s="5">
        <v>1518</v>
      </c>
      <c r="E49" s="6">
        <f t="shared" si="3"/>
        <v>4.9067035245335178E-2</v>
      </c>
    </row>
    <row r="50" spans="2:5" ht="20.100000000000001" customHeight="1" collapsed="1" thickBot="1" x14ac:dyDescent="0.25">
      <c r="B50" s="4" t="s">
        <v>36</v>
      </c>
      <c r="C50" s="6">
        <f>C44/(C44+C45)</f>
        <v>0.80781758957654726</v>
      </c>
      <c r="D50" s="6">
        <f>D44/(D44+D45)</f>
        <v>0.78911564625850339</v>
      </c>
      <c r="E50" s="6">
        <f t="shared" si="3"/>
        <v>-2.3151195962255917E-2</v>
      </c>
    </row>
    <row r="51" spans="2:5" ht="20.100000000000001" customHeight="1" thickBot="1" x14ac:dyDescent="0.25">
      <c r="B51" s="4" t="s">
        <v>37</v>
      </c>
      <c r="C51" s="6">
        <f>C47/(C46+C47)</f>
        <v>0.97270634659651434</v>
      </c>
      <c r="D51" s="6">
        <f t="shared" ref="D51" si="4">D47/(D46+D47)</f>
        <v>0.97147540983606562</v>
      </c>
      <c r="E51" s="6">
        <f t="shared" si="3"/>
        <v>-1.2654762300623925E-3</v>
      </c>
    </row>
    <row r="57" spans="2:5" ht="42.75" customHeight="1" thickBot="1" x14ac:dyDescent="0.25">
      <c r="C57" s="8" t="s">
        <v>103</v>
      </c>
      <c r="D57" s="8" t="s">
        <v>104</v>
      </c>
      <c r="E57" s="8" t="s">
        <v>99</v>
      </c>
    </row>
    <row r="58" spans="2:5" ht="20.100000000000001" customHeight="1" thickBot="1" x14ac:dyDescent="0.25">
      <c r="B58" s="4" t="s">
        <v>38</v>
      </c>
      <c r="C58" s="5">
        <v>336</v>
      </c>
      <c r="D58" s="5">
        <v>294</v>
      </c>
      <c r="E58" s="6">
        <f>IF(C58&gt;0,(D58-C58)/C58,"-")</f>
        <v>-0.125</v>
      </c>
    </row>
    <row r="59" spans="2:5" ht="20.100000000000001" customHeight="1" thickBot="1" x14ac:dyDescent="0.25">
      <c r="B59" s="4" t="s">
        <v>41</v>
      </c>
      <c r="C59" s="5">
        <v>155</v>
      </c>
      <c r="D59" s="5">
        <v>137</v>
      </c>
      <c r="E59" s="6">
        <f t="shared" ref="E59:E63" si="5">IF(C59&gt;0,(D59-C59)/C59,"-")</f>
        <v>-0.11612903225806452</v>
      </c>
    </row>
    <row r="60" spans="2:5" ht="20.100000000000001" customHeight="1" thickBot="1" x14ac:dyDescent="0.25">
      <c r="B60" s="4" t="s">
        <v>42</v>
      </c>
      <c r="C60" s="5">
        <v>99</v>
      </c>
      <c r="D60" s="5">
        <v>95</v>
      </c>
      <c r="E60" s="6">
        <f t="shared" si="5"/>
        <v>-4.0404040404040407E-2</v>
      </c>
    </row>
    <row r="61" spans="2:5" ht="20.100000000000001" customHeight="1" collapsed="1" thickBot="1" x14ac:dyDescent="0.25">
      <c r="B61" s="4" t="s">
        <v>98</v>
      </c>
      <c r="C61" s="6">
        <f>(C59+C60)/C58</f>
        <v>0.75595238095238093</v>
      </c>
      <c r="D61" s="6">
        <f>(D59+D60)/D58</f>
        <v>0.78911564625850339</v>
      </c>
      <c r="E61" s="6">
        <f t="shared" si="5"/>
        <v>4.3869516310461203E-2</v>
      </c>
    </row>
    <row r="62" spans="2:5" ht="20.100000000000001" customHeight="1" thickBot="1" x14ac:dyDescent="0.25">
      <c r="B62" s="4" t="s">
        <v>39</v>
      </c>
      <c r="C62" s="6">
        <v>0.73113207547169812</v>
      </c>
      <c r="D62" s="6">
        <v>0.76111111111111107</v>
      </c>
      <c r="E62" s="6">
        <f t="shared" si="5"/>
        <v>4.100358422939062E-2</v>
      </c>
    </row>
    <row r="63" spans="2:5" ht="20.100000000000001" customHeight="1" thickBot="1" x14ac:dyDescent="0.25">
      <c r="B63" s="4" t="s">
        <v>40</v>
      </c>
      <c r="C63" s="6">
        <v>0.79838709677419351</v>
      </c>
      <c r="D63" s="6">
        <v>0.83333333333333337</v>
      </c>
      <c r="E63" s="6">
        <f t="shared" si="5"/>
        <v>4.377104377104387E-2</v>
      </c>
    </row>
    <row r="64" spans="2:5" ht="15" thickBot="1" x14ac:dyDescent="0.25">
      <c r="E64" s="6"/>
    </row>
    <row r="69" spans="2:5" ht="42.75" customHeight="1" thickBot="1" x14ac:dyDescent="0.25">
      <c r="C69" s="8" t="s">
        <v>103</v>
      </c>
      <c r="D69" s="8" t="s">
        <v>104</v>
      </c>
      <c r="E69" s="8" t="s">
        <v>99</v>
      </c>
    </row>
    <row r="70" spans="2:5" ht="20.100000000000001" customHeight="1" thickBot="1" x14ac:dyDescent="0.25">
      <c r="B70" s="4" t="s">
        <v>44</v>
      </c>
      <c r="C70" s="5">
        <v>7765</v>
      </c>
      <c r="D70" s="5">
        <v>7914</v>
      </c>
      <c r="E70" s="6">
        <f>IF(C70&gt;0,(D70-C70)/C70,"-")</f>
        <v>1.9188667095943336E-2</v>
      </c>
    </row>
    <row r="71" spans="2:5" ht="20.100000000000001" customHeight="1" thickBot="1" x14ac:dyDescent="0.25">
      <c r="B71" s="4" t="s">
        <v>45</v>
      </c>
      <c r="C71" s="5">
        <v>1792</v>
      </c>
      <c r="D71" s="5">
        <v>1677</v>
      </c>
      <c r="E71" s="6">
        <f t="shared" ref="E71:E77" si="6">IF(C71&gt;0,(D71-C71)/C71,"-")</f>
        <v>-6.4174107142857137E-2</v>
      </c>
    </row>
    <row r="72" spans="2:5" ht="20.100000000000001" customHeight="1" thickBot="1" x14ac:dyDescent="0.25">
      <c r="B72" s="4" t="s">
        <v>43</v>
      </c>
      <c r="C72" s="5">
        <v>17</v>
      </c>
      <c r="D72" s="5">
        <v>17</v>
      </c>
      <c r="E72" s="6">
        <f t="shared" si="6"/>
        <v>0</v>
      </c>
    </row>
    <row r="73" spans="2:5" ht="20.100000000000001" customHeight="1" thickBot="1" x14ac:dyDescent="0.25">
      <c r="B73" s="4" t="s">
        <v>46</v>
      </c>
      <c r="C73" s="5">
        <v>4408</v>
      </c>
      <c r="D73" s="5">
        <v>4606</v>
      </c>
      <c r="E73" s="6">
        <f t="shared" si="6"/>
        <v>4.4918330308529944E-2</v>
      </c>
    </row>
    <row r="74" spans="2:5" ht="20.100000000000001" customHeight="1" thickBot="1" x14ac:dyDescent="0.25">
      <c r="B74" s="4" t="s">
        <v>47</v>
      </c>
      <c r="C74" s="5">
        <v>1388</v>
      </c>
      <c r="D74" s="5">
        <v>1452</v>
      </c>
      <c r="E74" s="6">
        <f t="shared" si="6"/>
        <v>4.6109510086455328E-2</v>
      </c>
    </row>
    <row r="75" spans="2:5" ht="20.100000000000001" customHeight="1" thickBot="1" x14ac:dyDescent="0.25">
      <c r="B75" s="4" t="s">
        <v>48</v>
      </c>
      <c r="C75" s="5">
        <v>157</v>
      </c>
      <c r="D75" s="5">
        <v>158</v>
      </c>
      <c r="E75" s="6">
        <f t="shared" si="6"/>
        <v>6.369426751592357E-3</v>
      </c>
    </row>
    <row r="76" spans="2:5" ht="20.100000000000001" customHeight="1" thickBot="1" x14ac:dyDescent="0.25">
      <c r="B76" s="4" t="s">
        <v>49</v>
      </c>
      <c r="C76" s="5">
        <v>0</v>
      </c>
      <c r="D76" s="5">
        <v>0</v>
      </c>
      <c r="E76" s="6" t="str">
        <f t="shared" si="6"/>
        <v>-</v>
      </c>
    </row>
    <row r="77" spans="2:5" ht="20.100000000000001" customHeight="1" thickBot="1" x14ac:dyDescent="0.25">
      <c r="B77" s="4" t="s">
        <v>50</v>
      </c>
      <c r="C77" s="5">
        <v>3</v>
      </c>
      <c r="D77" s="5">
        <v>4</v>
      </c>
      <c r="E77" s="6">
        <f t="shared" si="6"/>
        <v>0.33333333333333331</v>
      </c>
    </row>
    <row r="89" spans="2:5" ht="42.75" customHeight="1" thickBot="1" x14ac:dyDescent="0.25">
      <c r="C89" s="8" t="s">
        <v>103</v>
      </c>
      <c r="D89" s="8" t="s">
        <v>104</v>
      </c>
      <c r="E89" s="8" t="s">
        <v>99</v>
      </c>
    </row>
    <row r="90" spans="2:5" ht="29.25" thickBot="1" x14ac:dyDescent="0.25">
      <c r="B90" s="4" t="s">
        <v>51</v>
      </c>
      <c r="C90" s="5">
        <v>627</v>
      </c>
      <c r="D90" s="5">
        <v>622</v>
      </c>
      <c r="E90" s="6">
        <f>IF(C90&gt;0,(D90-C90)/C90,"-")</f>
        <v>-7.9744816586921844E-3</v>
      </c>
    </row>
    <row r="91" spans="2:5" ht="29.25" thickBot="1" x14ac:dyDescent="0.25">
      <c r="B91" s="4" t="s">
        <v>52</v>
      </c>
      <c r="C91" s="5">
        <v>374</v>
      </c>
      <c r="D91" s="5">
        <v>401</v>
      </c>
      <c r="E91" s="6">
        <f t="shared" ref="E91:E93" si="7">IF(C91&gt;0,(D91-C91)/C91,"-")</f>
        <v>7.2192513368983954E-2</v>
      </c>
    </row>
    <row r="92" spans="2:5" ht="29.25" customHeight="1" thickBot="1" x14ac:dyDescent="0.25">
      <c r="B92" s="4" t="s">
        <v>53</v>
      </c>
      <c r="C92" s="5">
        <v>493</v>
      </c>
      <c r="D92" s="5">
        <v>466</v>
      </c>
      <c r="E92" s="6">
        <f t="shared" si="7"/>
        <v>-5.4766734279918863E-2</v>
      </c>
    </row>
    <row r="93" spans="2:5" ht="29.25" customHeight="1" thickBot="1" x14ac:dyDescent="0.25">
      <c r="B93" s="4" t="s">
        <v>54</v>
      </c>
      <c r="C93" s="6">
        <f>(C90+C91)/(C90+C91+C92)</f>
        <v>0.67001338688085676</v>
      </c>
      <c r="D93" s="6">
        <f>(D90+D91)/(D90+D91+D92)</f>
        <v>0.68703828072531903</v>
      </c>
      <c r="E93" s="6">
        <f t="shared" si="7"/>
        <v>2.5409781622004617E-2</v>
      </c>
    </row>
    <row r="99" spans="2:5" ht="42.75" customHeight="1" thickBot="1" x14ac:dyDescent="0.25">
      <c r="C99" s="8" t="s">
        <v>103</v>
      </c>
      <c r="D99" s="8" t="s">
        <v>104</v>
      </c>
      <c r="E99" s="8" t="s">
        <v>99</v>
      </c>
    </row>
    <row r="100" spans="2:5" ht="20.100000000000001" customHeight="1" thickBot="1" x14ac:dyDescent="0.25">
      <c r="B100" s="4" t="s">
        <v>38</v>
      </c>
      <c r="C100" s="5">
        <v>1586</v>
      </c>
      <c r="D100" s="5">
        <v>1570</v>
      </c>
      <c r="E100" s="6">
        <f>IF(C100&gt;0,(D100-C100)/C100,"-")</f>
        <v>-1.0088272383354351E-2</v>
      </c>
    </row>
    <row r="101" spans="2:5" ht="20.100000000000001" customHeight="1" thickBot="1" x14ac:dyDescent="0.25">
      <c r="B101" s="4" t="s">
        <v>41</v>
      </c>
      <c r="C101" s="5">
        <v>569</v>
      </c>
      <c r="D101" s="5">
        <v>591</v>
      </c>
      <c r="E101" s="6">
        <f t="shared" ref="E101:E105" si="8">IF(C101&gt;0,(D101-C101)/C101,"-")</f>
        <v>3.8664323374340948E-2</v>
      </c>
    </row>
    <row r="102" spans="2:5" ht="20.100000000000001" customHeight="1" thickBot="1" x14ac:dyDescent="0.25">
      <c r="B102" s="4" t="s">
        <v>42</v>
      </c>
      <c r="C102" s="5">
        <v>475</v>
      </c>
      <c r="D102" s="5">
        <v>475</v>
      </c>
      <c r="E102" s="6">
        <f t="shared" si="8"/>
        <v>0</v>
      </c>
    </row>
    <row r="103" spans="2:5" ht="20.100000000000001" customHeight="1" thickBot="1" x14ac:dyDescent="0.25">
      <c r="B103" s="4" t="s">
        <v>98</v>
      </c>
      <c r="C103" s="6">
        <f>(C101+C102)/C100</f>
        <v>0.6582597730138714</v>
      </c>
      <c r="D103" s="6">
        <f>(D101+D102)/D100</f>
        <v>0.67898089171974518</v>
      </c>
      <c r="E103" s="6">
        <f t="shared" si="8"/>
        <v>3.1478634355858071E-2</v>
      </c>
    </row>
    <row r="104" spans="2:5" ht="20.100000000000001" customHeight="1" thickBot="1" x14ac:dyDescent="0.25">
      <c r="B104" s="4" t="s">
        <v>39</v>
      </c>
      <c r="C104" s="6">
        <v>0.64659090909090911</v>
      </c>
      <c r="D104" s="6">
        <v>0.67697594501718217</v>
      </c>
      <c r="E104" s="6">
        <f t="shared" si="8"/>
        <v>4.6992674191775559E-2</v>
      </c>
    </row>
    <row r="105" spans="2:5" ht="20.100000000000001" customHeight="1" thickBot="1" x14ac:dyDescent="0.25">
      <c r="B105" s="4" t="s">
        <v>40</v>
      </c>
      <c r="C105" s="6">
        <v>0.67280453257790374</v>
      </c>
      <c r="D105" s="6">
        <v>0.68149210903873747</v>
      </c>
      <c r="E105" s="6">
        <f t="shared" si="8"/>
        <v>1.2912482065997087E-2</v>
      </c>
    </row>
    <row r="111" spans="2:5" ht="42.75" customHeight="1" thickBot="1" x14ac:dyDescent="0.25">
      <c r="C111" s="8" t="s">
        <v>103</v>
      </c>
      <c r="D111" s="8" t="s">
        <v>104</v>
      </c>
      <c r="E111" s="8" t="s">
        <v>99</v>
      </c>
    </row>
    <row r="112" spans="2:5" ht="15" thickBot="1" x14ac:dyDescent="0.25">
      <c r="B112" s="4" t="s">
        <v>55</v>
      </c>
      <c r="C112" s="5">
        <v>1206</v>
      </c>
      <c r="D112" s="5">
        <v>1264</v>
      </c>
      <c r="E112" s="6">
        <f>IF(C112&gt;0,(D112-C112)/C112,"-")</f>
        <v>4.809286898839138E-2</v>
      </c>
    </row>
    <row r="113" spans="2:14" ht="15" thickBot="1" x14ac:dyDescent="0.25">
      <c r="B113" s="4" t="s">
        <v>56</v>
      </c>
      <c r="C113" s="5">
        <v>801</v>
      </c>
      <c r="D113" s="5">
        <v>819</v>
      </c>
      <c r="E113" s="6">
        <f t="shared" ref="E113:E114" si="9">IF(C113&gt;0,(D113-C113)/C113,"-")</f>
        <v>2.247191011235955E-2</v>
      </c>
    </row>
    <row r="114" spans="2:14" ht="15" thickBot="1" x14ac:dyDescent="0.25">
      <c r="B114" s="4" t="s">
        <v>57</v>
      </c>
      <c r="C114" s="5">
        <v>405</v>
      </c>
      <c r="D114" s="5">
        <v>445</v>
      </c>
      <c r="E114" s="6">
        <f t="shared" si="9"/>
        <v>9.8765432098765427E-2</v>
      </c>
    </row>
    <row r="126" spans="2:14" ht="26.25" customHeight="1" thickBot="1" x14ac:dyDescent="0.25">
      <c r="C126" s="27" t="s">
        <v>103</v>
      </c>
      <c r="D126" s="28"/>
      <c r="E126" s="28"/>
      <c r="F126" s="29"/>
      <c r="G126" s="27" t="s">
        <v>104</v>
      </c>
      <c r="H126" s="28"/>
      <c r="I126" s="28"/>
      <c r="J126" s="29"/>
      <c r="K126" s="30" t="s">
        <v>58</v>
      </c>
      <c r="L126" s="31"/>
      <c r="M126" s="31"/>
      <c r="N126" s="31"/>
    </row>
    <row r="127" spans="2:14" ht="29.25" customHeight="1" thickBot="1" x14ac:dyDescent="0.25">
      <c r="C127" s="11" t="s">
        <v>59</v>
      </c>
      <c r="D127" s="12" t="s">
        <v>60</v>
      </c>
      <c r="E127" s="12" t="s">
        <v>61</v>
      </c>
      <c r="F127" s="12" t="s">
        <v>62</v>
      </c>
      <c r="G127" s="11" t="s">
        <v>59</v>
      </c>
      <c r="H127" s="12" t="s">
        <v>60</v>
      </c>
      <c r="I127" s="12" t="s">
        <v>61</v>
      </c>
      <c r="J127" s="12" t="s">
        <v>62</v>
      </c>
      <c r="K127" s="11" t="s">
        <v>59</v>
      </c>
      <c r="L127" s="12" t="s">
        <v>60</v>
      </c>
      <c r="M127" s="12" t="s">
        <v>61</v>
      </c>
      <c r="N127" s="12" t="s">
        <v>62</v>
      </c>
    </row>
    <row r="128" spans="2:14" ht="15" thickBot="1" x14ac:dyDescent="0.25">
      <c r="B128" s="4" t="s">
        <v>63</v>
      </c>
      <c r="C128" s="10">
        <v>11</v>
      </c>
      <c r="D128" s="10">
        <v>2</v>
      </c>
      <c r="E128" s="10">
        <v>1</v>
      </c>
      <c r="F128" s="10">
        <v>14</v>
      </c>
      <c r="G128" s="10">
        <v>12</v>
      </c>
      <c r="H128" s="10">
        <v>3</v>
      </c>
      <c r="I128" s="10">
        <v>5</v>
      </c>
      <c r="J128" s="10">
        <v>20</v>
      </c>
      <c r="K128" s="6">
        <f>IF(C128=0,"-",(G128-C128)/C128)</f>
        <v>9.0909090909090912E-2</v>
      </c>
      <c r="L128" s="6">
        <f t="shared" ref="L128:N133" si="10">IF(D128=0,"-",(H128-D128)/D128)</f>
        <v>0.5</v>
      </c>
      <c r="M128" s="6">
        <f t="shared" si="10"/>
        <v>4</v>
      </c>
      <c r="N128" s="6">
        <f t="shared" si="10"/>
        <v>0.42857142857142855</v>
      </c>
    </row>
    <row r="129" spans="2:14" ht="15" thickBot="1" x14ac:dyDescent="0.25">
      <c r="B129" s="4" t="s">
        <v>64</v>
      </c>
      <c r="C129" s="10">
        <v>8</v>
      </c>
      <c r="D129" s="10">
        <v>1</v>
      </c>
      <c r="E129" s="10">
        <v>0</v>
      </c>
      <c r="F129" s="10">
        <v>9</v>
      </c>
      <c r="G129" s="10">
        <v>2</v>
      </c>
      <c r="H129" s="10">
        <v>1</v>
      </c>
      <c r="I129" s="10">
        <v>0</v>
      </c>
      <c r="J129" s="10">
        <v>3</v>
      </c>
      <c r="K129" s="6">
        <f t="shared" ref="K129:K133" si="11">IF(C129=0,"-",(G129-C129)/C129)</f>
        <v>-0.75</v>
      </c>
      <c r="L129" s="6">
        <f t="shared" si="10"/>
        <v>0</v>
      </c>
      <c r="M129" s="6" t="str">
        <f t="shared" si="10"/>
        <v>-</v>
      </c>
      <c r="N129" s="6">
        <f t="shared" si="10"/>
        <v>-0.66666666666666663</v>
      </c>
    </row>
    <row r="130" spans="2:14" ht="15" thickBot="1" x14ac:dyDescent="0.25">
      <c r="B130" s="4" t="s">
        <v>65</v>
      </c>
      <c r="C130" s="10">
        <v>0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6" t="str">
        <f t="shared" si="11"/>
        <v>-</v>
      </c>
      <c r="L130" s="6" t="str">
        <f t="shared" si="10"/>
        <v>-</v>
      </c>
      <c r="M130" s="6" t="str">
        <f t="shared" si="10"/>
        <v>-</v>
      </c>
      <c r="N130" s="6" t="str">
        <f t="shared" si="10"/>
        <v>-</v>
      </c>
    </row>
    <row r="131" spans="2:14" ht="15" thickBot="1" x14ac:dyDescent="0.25">
      <c r="B131" s="7" t="s">
        <v>66</v>
      </c>
      <c r="C131" s="10">
        <v>1</v>
      </c>
      <c r="D131" s="10">
        <v>0</v>
      </c>
      <c r="E131" s="10">
        <v>0</v>
      </c>
      <c r="F131" s="10">
        <v>1</v>
      </c>
      <c r="G131" s="10">
        <v>3</v>
      </c>
      <c r="H131" s="10">
        <v>0</v>
      </c>
      <c r="I131" s="10">
        <v>0</v>
      </c>
      <c r="J131" s="10">
        <v>3</v>
      </c>
      <c r="K131" s="6">
        <f t="shared" si="11"/>
        <v>2</v>
      </c>
      <c r="L131" s="6" t="str">
        <f t="shared" si="10"/>
        <v>-</v>
      </c>
      <c r="M131" s="6" t="str">
        <f t="shared" si="10"/>
        <v>-</v>
      </c>
      <c r="N131" s="6">
        <f t="shared" si="10"/>
        <v>2</v>
      </c>
    </row>
    <row r="132" spans="2:14" ht="15" thickBot="1" x14ac:dyDescent="0.25">
      <c r="B132" s="4" t="s">
        <v>67</v>
      </c>
      <c r="C132" s="10">
        <v>1</v>
      </c>
      <c r="D132" s="10">
        <v>0</v>
      </c>
      <c r="E132" s="10">
        <v>0</v>
      </c>
      <c r="F132" s="10">
        <v>1</v>
      </c>
      <c r="G132" s="10">
        <v>1</v>
      </c>
      <c r="H132" s="10">
        <v>0</v>
      </c>
      <c r="I132" s="10">
        <v>1</v>
      </c>
      <c r="J132" s="10">
        <v>2</v>
      </c>
      <c r="K132" s="6">
        <f t="shared" si="11"/>
        <v>0</v>
      </c>
      <c r="L132" s="6" t="str">
        <f t="shared" si="10"/>
        <v>-</v>
      </c>
      <c r="M132" s="6" t="str">
        <f t="shared" si="10"/>
        <v>-</v>
      </c>
      <c r="N132" s="6">
        <f t="shared" si="10"/>
        <v>1</v>
      </c>
    </row>
    <row r="133" spans="2:14" ht="15" thickBot="1" x14ac:dyDescent="0.25">
      <c r="B133" s="4" t="s">
        <v>68</v>
      </c>
      <c r="C133" s="10">
        <v>21</v>
      </c>
      <c r="D133" s="10">
        <v>3</v>
      </c>
      <c r="E133" s="10">
        <v>1</v>
      </c>
      <c r="F133" s="10">
        <v>25</v>
      </c>
      <c r="G133" s="10">
        <v>18</v>
      </c>
      <c r="H133" s="10">
        <v>4</v>
      </c>
      <c r="I133" s="10">
        <v>6</v>
      </c>
      <c r="J133" s="10">
        <v>28</v>
      </c>
      <c r="K133" s="6">
        <f t="shared" si="11"/>
        <v>-0.14285714285714285</v>
      </c>
      <c r="L133" s="6">
        <f t="shared" si="10"/>
        <v>0.33333333333333331</v>
      </c>
      <c r="M133" s="6">
        <f t="shared" si="10"/>
        <v>5</v>
      </c>
      <c r="N133" s="6">
        <f t="shared" si="10"/>
        <v>0.12</v>
      </c>
    </row>
    <row r="134" spans="2:14" ht="15" thickBot="1" x14ac:dyDescent="0.25">
      <c r="B134" s="4" t="s">
        <v>36</v>
      </c>
      <c r="C134" s="6">
        <f>IF(C128=0,"-",C128/(C128+C129))</f>
        <v>0.57894736842105265</v>
      </c>
      <c r="D134" s="6">
        <f>IF(D128=0,"-",D128/(D128+D129))</f>
        <v>0.66666666666666663</v>
      </c>
      <c r="E134" s="6">
        <f t="shared" ref="E134:J134" si="12">IF(E128=0,"-",E128/(E128+E129))</f>
        <v>1</v>
      </c>
      <c r="F134" s="6">
        <f t="shared" si="12"/>
        <v>0.60869565217391308</v>
      </c>
      <c r="G134" s="6">
        <f t="shared" si="12"/>
        <v>0.8571428571428571</v>
      </c>
      <c r="H134" s="6">
        <f t="shared" si="12"/>
        <v>0.75</v>
      </c>
      <c r="I134" s="6">
        <f t="shared" si="12"/>
        <v>1</v>
      </c>
      <c r="J134" s="6">
        <f t="shared" si="12"/>
        <v>0.86956521739130432</v>
      </c>
      <c r="K134" s="6">
        <f>IF(OR(C134="-",G134="-"),"-",(G134-C134)/C134)</f>
        <v>0.4805194805194804</v>
      </c>
      <c r="L134" s="6">
        <f t="shared" ref="L134:N135" si="13">IF(OR(D134="-",H134="-"),"-",(H134-D134)/D134)</f>
        <v>0.12500000000000006</v>
      </c>
      <c r="M134" s="6">
        <f t="shared" si="13"/>
        <v>0</v>
      </c>
      <c r="N134" s="6">
        <f t="shared" si="13"/>
        <v>0.42857142857142844</v>
      </c>
    </row>
    <row r="135" spans="2:14" ht="15" thickBot="1" x14ac:dyDescent="0.25">
      <c r="B135" s="4" t="s">
        <v>37</v>
      </c>
      <c r="C135" s="6">
        <f>IF(C131=0,"-",C131/(C130+C131))</f>
        <v>1</v>
      </c>
      <c r="D135" s="6" t="str">
        <f t="shared" ref="D135:J135" si="14">IF(D131=0,"-",D131/(D130+D131))</f>
        <v>-</v>
      </c>
      <c r="E135" s="6" t="str">
        <f t="shared" si="14"/>
        <v>-</v>
      </c>
      <c r="F135" s="6">
        <f t="shared" si="14"/>
        <v>1</v>
      </c>
      <c r="G135" s="6">
        <f t="shared" si="14"/>
        <v>1</v>
      </c>
      <c r="H135" s="6" t="str">
        <f t="shared" si="14"/>
        <v>-</v>
      </c>
      <c r="I135" s="6" t="str">
        <f t="shared" si="14"/>
        <v>-</v>
      </c>
      <c r="J135" s="6">
        <f t="shared" si="14"/>
        <v>1</v>
      </c>
      <c r="K135" s="6">
        <f>IF(OR(C135="-",G135="-"),"-",(G135-C135)/C135)</f>
        <v>0</v>
      </c>
      <c r="L135" s="6" t="str">
        <f t="shared" si="13"/>
        <v>-</v>
      </c>
      <c r="M135" s="6" t="str">
        <f t="shared" si="13"/>
        <v>-</v>
      </c>
      <c r="N135" s="6">
        <f t="shared" si="13"/>
        <v>0</v>
      </c>
    </row>
    <row r="136" spans="2:14" x14ac:dyDescent="0.2">
      <c r="C136" s="13"/>
    </row>
    <row r="137" spans="2:14" x14ac:dyDescent="0.2">
      <c r="C137" s="13"/>
      <c r="M137" s="14"/>
    </row>
    <row r="138" spans="2:14" x14ac:dyDescent="0.2">
      <c r="C138" s="13"/>
    </row>
    <row r="141" spans="2:14" ht="29.25" customHeight="1" thickBot="1" x14ac:dyDescent="0.25">
      <c r="C141" s="27" t="s">
        <v>103</v>
      </c>
      <c r="D141" s="28"/>
      <c r="E141" s="28"/>
      <c r="F141" s="29"/>
      <c r="G141" s="27" t="s">
        <v>104</v>
      </c>
      <c r="H141" s="28"/>
      <c r="I141" s="28"/>
      <c r="J141" s="29"/>
      <c r="K141" s="30" t="s">
        <v>58</v>
      </c>
      <c r="L141" s="31"/>
      <c r="M141" s="31"/>
      <c r="N141" s="31"/>
    </row>
    <row r="142" spans="2:14" ht="57.75" customHeight="1" thickBot="1" x14ac:dyDescent="0.25">
      <c r="C142" s="12" t="s">
        <v>60</v>
      </c>
      <c r="D142" s="12" t="s">
        <v>70</v>
      </c>
      <c r="E142" s="12" t="s">
        <v>69</v>
      </c>
      <c r="F142" s="12" t="s">
        <v>62</v>
      </c>
      <c r="G142" s="12" t="s">
        <v>60</v>
      </c>
      <c r="H142" s="12" t="s">
        <v>70</v>
      </c>
      <c r="I142" s="12" t="s">
        <v>69</v>
      </c>
      <c r="J142" s="12" t="s">
        <v>62</v>
      </c>
      <c r="K142" s="12" t="s">
        <v>60</v>
      </c>
      <c r="L142" s="12" t="s">
        <v>70</v>
      </c>
      <c r="M142" s="12" t="s">
        <v>69</v>
      </c>
      <c r="N142" s="12" t="s">
        <v>62</v>
      </c>
    </row>
    <row r="143" spans="2:14" ht="15" thickBot="1" x14ac:dyDescent="0.25">
      <c r="B143" s="4" t="s">
        <v>71</v>
      </c>
      <c r="C143" s="10">
        <v>41</v>
      </c>
      <c r="D143" s="10">
        <v>0</v>
      </c>
      <c r="E143" s="10">
        <v>6</v>
      </c>
      <c r="F143" s="10">
        <v>47</v>
      </c>
      <c r="G143" s="10">
        <v>27</v>
      </c>
      <c r="H143" s="10">
        <v>0</v>
      </c>
      <c r="I143" s="10">
        <v>4</v>
      </c>
      <c r="J143" s="10">
        <v>31</v>
      </c>
      <c r="K143" s="6">
        <f>IF(C143=0,"-",(G143-C143)/C143)</f>
        <v>-0.34146341463414637</v>
      </c>
      <c r="L143" s="6" t="str">
        <f t="shared" ref="L143:N147" si="15">IF(D143=0,"-",(H143-D143)/D143)</f>
        <v>-</v>
      </c>
      <c r="M143" s="6">
        <f t="shared" si="15"/>
        <v>-0.33333333333333331</v>
      </c>
      <c r="N143" s="6">
        <f t="shared" si="15"/>
        <v>-0.34042553191489361</v>
      </c>
    </row>
    <row r="144" spans="2:14" ht="15" thickBot="1" x14ac:dyDescent="0.25">
      <c r="B144" s="4" t="s">
        <v>72</v>
      </c>
      <c r="C144" s="10">
        <v>25</v>
      </c>
      <c r="D144" s="10">
        <v>0</v>
      </c>
      <c r="E144" s="10">
        <v>3</v>
      </c>
      <c r="F144" s="10">
        <v>28</v>
      </c>
      <c r="G144" s="10">
        <v>24</v>
      </c>
      <c r="H144" s="10">
        <v>0</v>
      </c>
      <c r="I144" s="10">
        <v>2</v>
      </c>
      <c r="J144" s="10">
        <v>26</v>
      </c>
      <c r="K144" s="6">
        <f t="shared" ref="K144:K147" si="16">IF(C144=0,"-",(G144-C144)/C144)</f>
        <v>-0.04</v>
      </c>
      <c r="L144" s="6" t="str">
        <f t="shared" si="15"/>
        <v>-</v>
      </c>
      <c r="M144" s="6">
        <f t="shared" si="15"/>
        <v>-0.33333333333333331</v>
      </c>
      <c r="N144" s="6">
        <f t="shared" si="15"/>
        <v>-7.1428571428571425E-2</v>
      </c>
    </row>
    <row r="145" spans="2:14" ht="15" thickBot="1" x14ac:dyDescent="0.25">
      <c r="B145" s="4" t="s">
        <v>73</v>
      </c>
      <c r="C145" s="10">
        <v>259</v>
      </c>
      <c r="D145" s="10">
        <v>0</v>
      </c>
      <c r="E145" s="10">
        <v>17</v>
      </c>
      <c r="F145" s="10">
        <v>276</v>
      </c>
      <c r="G145" s="10">
        <v>178</v>
      </c>
      <c r="H145" s="10">
        <v>0</v>
      </c>
      <c r="I145" s="10">
        <v>16</v>
      </c>
      <c r="J145" s="10">
        <v>194</v>
      </c>
      <c r="K145" s="6">
        <f t="shared" si="16"/>
        <v>-0.31274131274131273</v>
      </c>
      <c r="L145" s="6" t="str">
        <f t="shared" si="15"/>
        <v>-</v>
      </c>
      <c r="M145" s="6">
        <f t="shared" si="15"/>
        <v>-5.8823529411764705E-2</v>
      </c>
      <c r="N145" s="6">
        <f t="shared" si="15"/>
        <v>-0.29710144927536231</v>
      </c>
    </row>
    <row r="146" spans="2:14" ht="15" thickBot="1" x14ac:dyDescent="0.25">
      <c r="B146" s="4" t="s">
        <v>74</v>
      </c>
      <c r="C146" s="10">
        <v>94</v>
      </c>
      <c r="D146" s="10">
        <v>0</v>
      </c>
      <c r="E146" s="10">
        <v>13</v>
      </c>
      <c r="F146" s="10">
        <v>107</v>
      </c>
      <c r="G146" s="10">
        <v>91</v>
      </c>
      <c r="H146" s="10">
        <v>0</v>
      </c>
      <c r="I146" s="10">
        <v>14</v>
      </c>
      <c r="J146" s="10">
        <v>105</v>
      </c>
      <c r="K146" s="6">
        <f t="shared" si="16"/>
        <v>-3.1914893617021274E-2</v>
      </c>
      <c r="L146" s="6" t="str">
        <f t="shared" si="15"/>
        <v>-</v>
      </c>
      <c r="M146" s="6">
        <f t="shared" si="15"/>
        <v>7.6923076923076927E-2</v>
      </c>
      <c r="N146" s="6">
        <f t="shared" si="15"/>
        <v>-1.8691588785046728E-2</v>
      </c>
    </row>
    <row r="147" spans="2:14" ht="15" thickBot="1" x14ac:dyDescent="0.25">
      <c r="B147" s="4" t="s">
        <v>75</v>
      </c>
      <c r="C147" s="10">
        <v>2</v>
      </c>
      <c r="D147" s="10">
        <v>0</v>
      </c>
      <c r="E147" s="10">
        <v>2</v>
      </c>
      <c r="F147" s="10">
        <v>4</v>
      </c>
      <c r="G147" s="10">
        <v>4</v>
      </c>
      <c r="H147" s="10">
        <v>0</v>
      </c>
      <c r="I147" s="10">
        <v>0</v>
      </c>
      <c r="J147" s="10">
        <v>4</v>
      </c>
      <c r="K147" s="6">
        <f t="shared" si="16"/>
        <v>1</v>
      </c>
      <c r="L147" s="6" t="str">
        <f t="shared" si="15"/>
        <v>-</v>
      </c>
      <c r="M147" s="6">
        <f t="shared" si="15"/>
        <v>-1</v>
      </c>
      <c r="N147" s="6">
        <f t="shared" si="15"/>
        <v>0</v>
      </c>
    </row>
    <row r="148" spans="2:14" ht="15" thickBot="1" x14ac:dyDescent="0.25">
      <c r="B148" s="7" t="s">
        <v>68</v>
      </c>
      <c r="C148" s="10">
        <v>421</v>
      </c>
      <c r="D148" s="10">
        <v>0</v>
      </c>
      <c r="E148" s="10">
        <v>41</v>
      </c>
      <c r="F148" s="10">
        <v>462</v>
      </c>
      <c r="G148" s="10">
        <v>324</v>
      </c>
      <c r="H148" s="10">
        <v>0</v>
      </c>
      <c r="I148" s="10">
        <v>36</v>
      </c>
      <c r="J148" s="10">
        <v>360</v>
      </c>
      <c r="K148" s="6">
        <f t="shared" ref="K148" si="17">IF(C148=0,"-",(G148-C148)/C148)</f>
        <v>-0.23040380047505937</v>
      </c>
      <c r="L148" s="6" t="str">
        <f t="shared" ref="L148" si="18">IF(D148=0,"-",(H148-D148)/D148)</f>
        <v>-</v>
      </c>
      <c r="M148" s="6">
        <f t="shared" ref="M148" si="19">IF(E148=0,"-",(I148-E148)/E148)</f>
        <v>-0.12195121951219512</v>
      </c>
      <c r="N148" s="6">
        <f t="shared" ref="N148" si="20">IF(F148=0,"-",(J148-F148)/F148)</f>
        <v>-0.22077922077922077</v>
      </c>
    </row>
    <row r="149" spans="2:14" ht="29.25" thickBot="1" x14ac:dyDescent="0.25">
      <c r="B149" s="7" t="s">
        <v>76</v>
      </c>
      <c r="C149" s="6">
        <f t="shared" ref="C149:J150" si="21">IF(C143=0,"-",(C143/(C143+C145)))</f>
        <v>0.13666666666666666</v>
      </c>
      <c r="D149" s="6" t="str">
        <f t="shared" si="21"/>
        <v>-</v>
      </c>
      <c r="E149" s="6">
        <f t="shared" si="21"/>
        <v>0.2608695652173913</v>
      </c>
      <c r="F149" s="6">
        <f t="shared" si="21"/>
        <v>0.14551083591331268</v>
      </c>
      <c r="G149" s="6">
        <f t="shared" si="21"/>
        <v>0.13170731707317074</v>
      </c>
      <c r="H149" s="6" t="str">
        <f t="shared" si="21"/>
        <v>-</v>
      </c>
      <c r="I149" s="6">
        <f t="shared" si="21"/>
        <v>0.2</v>
      </c>
      <c r="J149" s="6">
        <f t="shared" si="21"/>
        <v>0.13777777777777778</v>
      </c>
      <c r="K149" s="6">
        <f>IF(OR(C149="-",G149="-"),"-",(G149-C149)/C149)</f>
        <v>-3.6287923854848206E-2</v>
      </c>
      <c r="L149" s="6" t="str">
        <f t="shared" ref="L149:N150" si="22">IF(OR(D149="-",H149="-"),"-",(H149-D149)/D149)</f>
        <v>-</v>
      </c>
      <c r="M149" s="6">
        <f t="shared" si="22"/>
        <v>-0.23333333333333328</v>
      </c>
      <c r="N149" s="6">
        <f t="shared" si="22"/>
        <v>-5.3144208037824985E-2</v>
      </c>
    </row>
    <row r="150" spans="2:14" ht="29.25" thickBot="1" x14ac:dyDescent="0.25">
      <c r="B150" s="7" t="s">
        <v>77</v>
      </c>
      <c r="C150" s="6">
        <f t="shared" si="21"/>
        <v>0.21008403361344538</v>
      </c>
      <c r="D150" s="6" t="str">
        <f t="shared" si="21"/>
        <v>-</v>
      </c>
      <c r="E150" s="6">
        <f t="shared" si="21"/>
        <v>0.1875</v>
      </c>
      <c r="F150" s="6">
        <f t="shared" si="21"/>
        <v>0.2074074074074074</v>
      </c>
      <c r="G150" s="6">
        <f t="shared" si="21"/>
        <v>0.20869565217391303</v>
      </c>
      <c r="H150" s="6" t="str">
        <f t="shared" si="21"/>
        <v>-</v>
      </c>
      <c r="I150" s="6">
        <f t="shared" si="21"/>
        <v>0.125</v>
      </c>
      <c r="J150" s="6">
        <f t="shared" si="21"/>
        <v>0.19847328244274809</v>
      </c>
      <c r="K150" s="6">
        <f>IF(OR(C150="-",G150="-"),"-",(G150-C150)/C150)</f>
        <v>-6.608695652173981E-3</v>
      </c>
      <c r="L150" s="6" t="str">
        <f t="shared" si="22"/>
        <v>-</v>
      </c>
      <c r="M150" s="6">
        <f t="shared" si="22"/>
        <v>-0.33333333333333331</v>
      </c>
      <c r="N150" s="6">
        <f t="shared" si="22"/>
        <v>-4.3075245365321688E-2</v>
      </c>
    </row>
    <row r="151" spans="2:14" ht="14.25" x14ac:dyDescent="0.2">
      <c r="B151" s="7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</row>
    <row r="154" spans="2:14" ht="14.25" x14ac:dyDescent="0.2">
      <c r="B154" s="7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</row>
    <row r="155" spans="2:14" ht="14.25" x14ac:dyDescent="0.2">
      <c r="B155" s="7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</row>
    <row r="156" spans="2:14" ht="29.25" customHeight="1" thickBot="1" x14ac:dyDescent="0.25">
      <c r="B156" s="7"/>
      <c r="C156" s="8" t="s">
        <v>103</v>
      </c>
      <c r="D156" s="8" t="s">
        <v>104</v>
      </c>
      <c r="E156" s="8" t="s">
        <v>99</v>
      </c>
    </row>
    <row r="157" spans="2:14" ht="15" thickBot="1" x14ac:dyDescent="0.25">
      <c r="B157" s="4" t="s">
        <v>94</v>
      </c>
      <c r="C157" s="19">
        <v>353</v>
      </c>
      <c r="D157" s="19">
        <v>269</v>
      </c>
      <c r="E157" s="18">
        <f>IF(C157=0,"-",(D157-C157)/C157)</f>
        <v>-0.23796033994334279</v>
      </c>
      <c r="F157" s="18"/>
      <c r="G157" s="18"/>
      <c r="H157" s="18"/>
      <c r="I157" s="18"/>
      <c r="J157" s="18"/>
      <c r="K157" s="18"/>
      <c r="L157" s="18"/>
      <c r="M157" s="18"/>
      <c r="N157" s="18"/>
    </row>
    <row r="158" spans="2:14" ht="15" thickBot="1" x14ac:dyDescent="0.25">
      <c r="B158" s="4" t="s">
        <v>95</v>
      </c>
      <c r="C158" s="19">
        <v>52</v>
      </c>
      <c r="D158" s="19">
        <v>37</v>
      </c>
      <c r="E158" s="18">
        <f t="shared" ref="E158:E159" si="23">IF(C158=0,"-",(D158-C158)/C158)</f>
        <v>-0.28846153846153844</v>
      </c>
      <c r="F158" s="18"/>
      <c r="G158" s="18"/>
      <c r="H158" s="18"/>
      <c r="I158" s="18"/>
      <c r="J158" s="18"/>
      <c r="K158" s="18"/>
      <c r="L158" s="18"/>
      <c r="M158" s="18"/>
      <c r="N158" s="18"/>
    </row>
    <row r="159" spans="2:14" ht="15" thickBot="1" x14ac:dyDescent="0.25">
      <c r="B159" s="4" t="s">
        <v>96</v>
      </c>
      <c r="C159" s="19">
        <v>14</v>
      </c>
      <c r="D159" s="19">
        <v>14</v>
      </c>
      <c r="E159" s="18">
        <f t="shared" si="23"/>
        <v>0</v>
      </c>
      <c r="F159" s="18"/>
      <c r="G159" s="18"/>
      <c r="H159" s="18"/>
      <c r="I159" s="18"/>
      <c r="J159" s="18"/>
      <c r="K159" s="18"/>
      <c r="L159" s="18"/>
      <c r="M159" s="18"/>
      <c r="N159" s="18"/>
    </row>
    <row r="160" spans="2:14" ht="15" thickBot="1" x14ac:dyDescent="0.25">
      <c r="B160" s="4" t="s">
        <v>97</v>
      </c>
      <c r="C160" s="18">
        <f>IF(C157=0,"-",C157/(C157+C158+C159))</f>
        <v>0.84248210023866343</v>
      </c>
      <c r="D160" s="18">
        <f>IF(D157=0,"-",D157/(D157+D158+D159))</f>
        <v>0.84062499999999996</v>
      </c>
      <c r="E160" s="18">
        <f>IF(OR(C160="-",D160="-"),"-",(D160-C160)/C160)</f>
        <v>-2.2043201133144404E-3</v>
      </c>
      <c r="F160" s="18"/>
      <c r="G160" s="18"/>
      <c r="H160" s="18"/>
      <c r="I160" s="18"/>
      <c r="J160" s="18"/>
      <c r="K160" s="18"/>
      <c r="L160" s="18"/>
      <c r="M160" s="18"/>
      <c r="N160" s="18"/>
    </row>
    <row r="161" spans="2:14" ht="14.25" x14ac:dyDescent="0.2">
      <c r="B161" s="7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</row>
    <row r="162" spans="2:14" ht="14.25" x14ac:dyDescent="0.2">
      <c r="B162" s="7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</row>
    <row r="163" spans="2:14" ht="14.25" x14ac:dyDescent="0.2">
      <c r="B163" s="7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</row>
    <row r="165" spans="2:14" ht="42.75" customHeight="1" thickBot="1" x14ac:dyDescent="0.25">
      <c r="C165" s="8" t="s">
        <v>103</v>
      </c>
      <c r="D165" s="8" t="s">
        <v>104</v>
      </c>
      <c r="E165" s="8" t="s">
        <v>99</v>
      </c>
    </row>
    <row r="166" spans="2:14" ht="20.100000000000001" customHeight="1" thickBot="1" x14ac:dyDescent="0.25">
      <c r="B166" s="4" t="s">
        <v>38</v>
      </c>
      <c r="C166" s="5">
        <v>25</v>
      </c>
      <c r="D166" s="5">
        <v>23</v>
      </c>
      <c r="E166" s="6">
        <f>IF(C166=0,"-",(D166-C166)/C166)</f>
        <v>-0.08</v>
      </c>
    </row>
    <row r="167" spans="2:14" ht="20.100000000000001" customHeight="1" thickBot="1" x14ac:dyDescent="0.25">
      <c r="B167" s="4" t="s">
        <v>41</v>
      </c>
      <c r="C167" s="5">
        <v>10</v>
      </c>
      <c r="D167" s="5">
        <v>9</v>
      </c>
      <c r="E167" s="6">
        <f t="shared" ref="E167:E168" si="24">IF(C167=0,"-",(D167-C167)/C167)</f>
        <v>-0.1</v>
      </c>
    </row>
    <row r="168" spans="2:14" ht="20.100000000000001" customHeight="1" thickBot="1" x14ac:dyDescent="0.25">
      <c r="B168" s="4" t="s">
        <v>42</v>
      </c>
      <c r="C168" s="5">
        <v>4</v>
      </c>
      <c r="D168" s="5">
        <v>11</v>
      </c>
      <c r="E168" s="6">
        <f t="shared" si="24"/>
        <v>1.75</v>
      </c>
    </row>
    <row r="169" spans="2:14" ht="20.100000000000001" customHeight="1" thickBot="1" x14ac:dyDescent="0.25">
      <c r="B169" s="4" t="s">
        <v>98</v>
      </c>
      <c r="C169" s="6">
        <f>IF(C166=0,"-",(C167+C168)/C166)</f>
        <v>0.56000000000000005</v>
      </c>
      <c r="D169" s="6">
        <f>IF(D166=0,"-",(D167+D168)/D166)</f>
        <v>0.86956521739130432</v>
      </c>
      <c r="E169" s="6">
        <f t="shared" ref="E169:E171" si="25">IF(OR(C169="-",D169="-"),"-",(D169-C169)/C169)</f>
        <v>0.55279503105590044</v>
      </c>
    </row>
    <row r="170" spans="2:14" ht="20.100000000000001" customHeight="1" thickBot="1" x14ac:dyDescent="0.25">
      <c r="B170" s="4" t="s">
        <v>39</v>
      </c>
      <c r="C170" s="6">
        <v>0.58823529411764708</v>
      </c>
      <c r="D170" s="6">
        <v>0.75</v>
      </c>
      <c r="E170" s="6">
        <f t="shared" si="25"/>
        <v>0.27499999999999997</v>
      </c>
    </row>
    <row r="171" spans="2:14" ht="20.100000000000001" customHeight="1" thickBot="1" x14ac:dyDescent="0.25">
      <c r="B171" s="4" t="s">
        <v>40</v>
      </c>
      <c r="C171" s="6">
        <v>0.5</v>
      </c>
      <c r="D171" s="6">
        <v>1</v>
      </c>
      <c r="E171" s="6">
        <f t="shared" si="25"/>
        <v>1</v>
      </c>
    </row>
    <row r="172" spans="2:14" ht="20.100000000000001" customHeight="1" x14ac:dyDescent="0.2">
      <c r="B172" s="7"/>
      <c r="C172" s="18"/>
      <c r="D172" s="18"/>
      <c r="E172" s="18"/>
    </row>
    <row r="177" spans="2:8" ht="42.75" customHeight="1" thickBot="1" x14ac:dyDescent="0.25">
      <c r="C177" s="8" t="s">
        <v>103</v>
      </c>
      <c r="D177" s="8" t="s">
        <v>104</v>
      </c>
      <c r="E177" s="8" t="s">
        <v>99</v>
      </c>
    </row>
    <row r="178" spans="2:8" ht="15" thickBot="1" x14ac:dyDescent="0.25">
      <c r="B178" s="15" t="s">
        <v>81</v>
      </c>
      <c r="C178" s="5">
        <v>16</v>
      </c>
      <c r="D178" s="5">
        <v>34</v>
      </c>
      <c r="E178" s="6">
        <f>IF(C178=0,"-",(D178-C178)/C178)</f>
        <v>1.125</v>
      </c>
      <c r="H178" s="13"/>
    </row>
    <row r="179" spans="2:8" ht="15" thickBot="1" x14ac:dyDescent="0.25">
      <c r="B179" s="4" t="s">
        <v>43</v>
      </c>
      <c r="C179" s="5">
        <v>9</v>
      </c>
      <c r="D179" s="5">
        <v>22</v>
      </c>
      <c r="E179" s="6">
        <f t="shared" ref="E179:E185" si="26">IF(C179=0,"-",(D179-C179)/C179)</f>
        <v>1.4444444444444444</v>
      </c>
      <c r="H179" s="13"/>
    </row>
    <row r="180" spans="2:8" ht="15" thickBot="1" x14ac:dyDescent="0.25">
      <c r="B180" s="4" t="s">
        <v>47</v>
      </c>
      <c r="C180" s="5">
        <v>4</v>
      </c>
      <c r="D180" s="5">
        <v>6</v>
      </c>
      <c r="E180" s="6">
        <f t="shared" si="26"/>
        <v>0.5</v>
      </c>
      <c r="H180" s="13"/>
    </row>
    <row r="181" spans="2:8" ht="15" thickBot="1" x14ac:dyDescent="0.25">
      <c r="B181" s="4" t="s">
        <v>78</v>
      </c>
      <c r="C181" s="5">
        <v>3</v>
      </c>
      <c r="D181" s="5">
        <v>6</v>
      </c>
      <c r="E181" s="6">
        <f t="shared" si="26"/>
        <v>1</v>
      </c>
      <c r="H181" s="13"/>
    </row>
    <row r="182" spans="2:8" ht="15" thickBot="1" x14ac:dyDescent="0.25">
      <c r="B182" s="15" t="s">
        <v>79</v>
      </c>
      <c r="C182" s="5">
        <v>515</v>
      </c>
      <c r="D182" s="5">
        <v>443</v>
      </c>
      <c r="E182" s="6">
        <f t="shared" si="26"/>
        <v>-0.13980582524271845</v>
      </c>
      <c r="H182" s="13"/>
    </row>
    <row r="183" spans="2:8" ht="15" thickBot="1" x14ac:dyDescent="0.25">
      <c r="B183" s="4" t="s">
        <v>47</v>
      </c>
      <c r="C183" s="5">
        <v>464</v>
      </c>
      <c r="D183" s="5">
        <v>406</v>
      </c>
      <c r="E183" s="6">
        <f t="shared" si="26"/>
        <v>-0.125</v>
      </c>
      <c r="H183" s="13"/>
    </row>
    <row r="184" spans="2:8" ht="15" thickBot="1" x14ac:dyDescent="0.25">
      <c r="B184" s="4" t="s">
        <v>70</v>
      </c>
      <c r="C184" s="5">
        <v>0</v>
      </c>
      <c r="D184" s="5">
        <v>0</v>
      </c>
      <c r="E184" s="6" t="str">
        <f t="shared" si="26"/>
        <v>-</v>
      </c>
      <c r="H184" s="13"/>
    </row>
    <row r="185" spans="2:8" ht="15" thickBot="1" x14ac:dyDescent="0.25">
      <c r="B185" s="4" t="s">
        <v>80</v>
      </c>
      <c r="C185" s="5">
        <v>51</v>
      </c>
      <c r="D185" s="5">
        <v>37</v>
      </c>
      <c r="E185" s="6">
        <f t="shared" si="26"/>
        <v>-0.27450980392156865</v>
      </c>
      <c r="H185" s="13"/>
    </row>
    <row r="196" spans="2:5" ht="42.75" customHeight="1" thickBot="1" x14ac:dyDescent="0.25">
      <c r="C196" s="8" t="s">
        <v>103</v>
      </c>
      <c r="D196" s="8" t="s">
        <v>104</v>
      </c>
      <c r="E196" s="8" t="s">
        <v>99</v>
      </c>
    </row>
    <row r="197" spans="2:5" ht="15" thickBot="1" x14ac:dyDescent="0.25">
      <c r="B197" s="4" t="s">
        <v>82</v>
      </c>
      <c r="C197" s="5">
        <v>7</v>
      </c>
      <c r="D197" s="5">
        <v>9</v>
      </c>
      <c r="E197" s="6">
        <f t="shared" ref="E197:E200" si="27">IF(C197=0,"-",(D197-C197)/C197)</f>
        <v>0.2857142857142857</v>
      </c>
    </row>
    <row r="198" spans="2:5" ht="15" thickBot="1" x14ac:dyDescent="0.25">
      <c r="B198" s="4" t="s">
        <v>83</v>
      </c>
      <c r="C198" s="5">
        <v>0</v>
      </c>
      <c r="D198" s="5">
        <v>1</v>
      </c>
      <c r="E198" s="6" t="str">
        <f t="shared" si="27"/>
        <v>-</v>
      </c>
    </row>
    <row r="199" spans="2:5" ht="15" thickBot="1" x14ac:dyDescent="0.25">
      <c r="B199" s="4" t="s">
        <v>84</v>
      </c>
      <c r="C199" s="5">
        <v>7</v>
      </c>
      <c r="D199" s="5">
        <v>10</v>
      </c>
      <c r="E199" s="6">
        <f t="shared" si="27"/>
        <v>0.42857142857142855</v>
      </c>
    </row>
    <row r="200" spans="2:5" ht="15" thickBot="1" x14ac:dyDescent="0.25">
      <c r="B200" s="4" t="s">
        <v>85</v>
      </c>
      <c r="C200" s="5">
        <v>6</v>
      </c>
      <c r="D200" s="5">
        <v>9</v>
      </c>
      <c r="E200" s="6">
        <f t="shared" si="27"/>
        <v>0.5</v>
      </c>
    </row>
    <row r="201" spans="2:5" ht="14.25" x14ac:dyDescent="0.2">
      <c r="B201" s="7"/>
      <c r="C201" s="19"/>
      <c r="D201" s="19"/>
      <c r="E201" s="18"/>
    </row>
    <row r="206" spans="2:5" ht="42.75" customHeight="1" thickBot="1" x14ac:dyDescent="0.25">
      <c r="C206" s="8" t="s">
        <v>103</v>
      </c>
      <c r="D206" s="8" t="s">
        <v>104</v>
      </c>
      <c r="E206" s="8" t="s">
        <v>99</v>
      </c>
    </row>
    <row r="207" spans="2:5" ht="20.100000000000001" customHeight="1" thickBot="1" x14ac:dyDescent="0.25">
      <c r="B207" s="16" t="s">
        <v>88</v>
      </c>
      <c r="C207" s="5"/>
      <c r="D207" s="5"/>
      <c r="E207" s="6" t="str">
        <f t="shared" ref="E207:E210" si="28">IF(C207=0,"-",(D207-C207)/C207)</f>
        <v>-</v>
      </c>
    </row>
    <row r="208" spans="2:5" ht="20.100000000000001" customHeight="1" thickBot="1" x14ac:dyDescent="0.25">
      <c r="B208" s="17" t="s">
        <v>89</v>
      </c>
      <c r="C208" s="5">
        <v>7</v>
      </c>
      <c r="D208" s="5">
        <v>9</v>
      </c>
      <c r="E208" s="6">
        <f t="shared" si="28"/>
        <v>0.2857142857142857</v>
      </c>
    </row>
    <row r="209" spans="2:5" ht="20.100000000000001" customHeight="1" thickBot="1" x14ac:dyDescent="0.25">
      <c r="B209" s="17" t="s">
        <v>86</v>
      </c>
      <c r="C209" s="5">
        <v>5</v>
      </c>
      <c r="D209" s="5">
        <v>7</v>
      </c>
      <c r="E209" s="6">
        <f t="shared" si="28"/>
        <v>0.4</v>
      </c>
    </row>
    <row r="210" spans="2:5" ht="20.100000000000001" customHeight="1" thickBot="1" x14ac:dyDescent="0.25">
      <c r="B210" s="17" t="s">
        <v>87</v>
      </c>
      <c r="C210" s="5">
        <v>2</v>
      </c>
      <c r="D210" s="5">
        <v>2</v>
      </c>
      <c r="E210" s="6">
        <f t="shared" si="28"/>
        <v>0</v>
      </c>
    </row>
    <row r="211" spans="2:5" ht="20.100000000000001" customHeight="1" thickBot="1" x14ac:dyDescent="0.25">
      <c r="B211" s="17" t="s">
        <v>90</v>
      </c>
      <c r="C211" s="5"/>
      <c r="D211" s="5"/>
      <c r="E211" s="6"/>
    </row>
    <row r="212" spans="2:5" ht="20.100000000000001" customHeight="1" thickBot="1" x14ac:dyDescent="0.25">
      <c r="B212" s="17" t="s">
        <v>89</v>
      </c>
      <c r="C212" s="5">
        <v>0</v>
      </c>
      <c r="D212" s="5">
        <v>1</v>
      </c>
      <c r="E212" s="6" t="str">
        <f>IF(C212=0,"-",(D212-C212)/C212)</f>
        <v>-</v>
      </c>
    </row>
    <row r="213" spans="2:5" ht="15" thickBot="1" x14ac:dyDescent="0.25">
      <c r="B213" s="17" t="s">
        <v>86</v>
      </c>
      <c r="C213" s="5">
        <v>0</v>
      </c>
      <c r="D213" s="5">
        <v>0</v>
      </c>
      <c r="E213" s="6" t="str">
        <f t="shared" ref="E213:E214" si="29">IF(C213=0,"-",(D213-C213)/C213)</f>
        <v>-</v>
      </c>
    </row>
    <row r="214" spans="2:5" ht="15" thickBot="1" x14ac:dyDescent="0.25">
      <c r="B214" s="17" t="s">
        <v>87</v>
      </c>
      <c r="C214" s="5">
        <v>0</v>
      </c>
      <c r="D214" s="5">
        <v>1</v>
      </c>
      <c r="E214" s="6" t="str">
        <f t="shared" si="29"/>
        <v>-</v>
      </c>
    </row>
    <row r="215" spans="2:5" ht="14.25" x14ac:dyDescent="0.2">
      <c r="B215" s="21"/>
      <c r="C215" s="19"/>
      <c r="D215" s="19"/>
      <c r="E215" s="18"/>
    </row>
    <row r="220" spans="2:5" ht="42.75" customHeight="1" thickBot="1" x14ac:dyDescent="0.25">
      <c r="C220" s="8" t="s">
        <v>103</v>
      </c>
      <c r="D220" s="8" t="s">
        <v>104</v>
      </c>
      <c r="E220" s="8" t="s">
        <v>99</v>
      </c>
    </row>
    <row r="221" spans="2:5" ht="15" thickBot="1" x14ac:dyDescent="0.25">
      <c r="B221" s="16" t="s">
        <v>91</v>
      </c>
      <c r="C221" s="5">
        <v>7</v>
      </c>
      <c r="D221" s="5">
        <v>13</v>
      </c>
      <c r="E221" s="6">
        <f t="shared" ref="E221:E223" si="30">IF(C221=0,"-",(D221-C221)/C221)</f>
        <v>0.8571428571428571</v>
      </c>
    </row>
    <row r="222" spans="2:5" ht="15" thickBot="1" x14ac:dyDescent="0.25">
      <c r="B222" s="16" t="s">
        <v>92</v>
      </c>
      <c r="C222" s="5">
        <v>7</v>
      </c>
      <c r="D222" s="5">
        <v>11</v>
      </c>
      <c r="E222" s="6">
        <f t="shared" si="30"/>
        <v>0.5714285714285714</v>
      </c>
    </row>
    <row r="223" spans="2:5" ht="15" thickBot="1" x14ac:dyDescent="0.25">
      <c r="B223" s="16" t="s">
        <v>93</v>
      </c>
      <c r="C223" s="5">
        <v>28</v>
      </c>
      <c r="D223" s="5">
        <v>19</v>
      </c>
      <c r="E223" s="6">
        <f t="shared" si="30"/>
        <v>-0.32142857142857145</v>
      </c>
    </row>
    <row r="224" spans="2:5" ht="15" thickBot="1" x14ac:dyDescent="0.25">
      <c r="C224" s="5"/>
      <c r="D224" s="5"/>
      <c r="E224" s="6"/>
    </row>
    <row r="225" spans="3:5" ht="15" thickBot="1" x14ac:dyDescent="0.25">
      <c r="C225" s="5"/>
      <c r="D225" s="5"/>
      <c r="E225" s="6"/>
    </row>
    <row r="226" spans="3:5" ht="15" thickBot="1" x14ac:dyDescent="0.25">
      <c r="C226" s="5"/>
      <c r="D226" s="5"/>
      <c r="E226" s="6"/>
    </row>
    <row r="227" spans="3:5" ht="15" thickBot="1" x14ac:dyDescent="0.25">
      <c r="C227" s="5"/>
      <c r="D227" s="5"/>
      <c r="E227" s="6"/>
    </row>
    <row r="228" spans="3:5" ht="15" thickBot="1" x14ac:dyDescent="0.25">
      <c r="C228" s="5"/>
      <c r="D228" s="5"/>
      <c r="E228" s="6"/>
    </row>
  </sheetData>
  <mergeCells count="6">
    <mergeCell ref="C126:F126"/>
    <mergeCell ref="G126:J126"/>
    <mergeCell ref="K126:N126"/>
    <mergeCell ref="C141:F141"/>
    <mergeCell ref="G141:J141"/>
    <mergeCell ref="K141:N141"/>
  </mergeCells>
  <pageMargins left="0.70866141732283472" right="0.70866141732283472" top="0.74803149606299213" bottom="0.74803149606299213" header="0.31496062992125984" footer="0.31496062992125984"/>
  <pageSetup paperSize="9" scale="35" fitToWidth="2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228"/>
  <sheetViews>
    <sheetView workbookViewId="0"/>
  </sheetViews>
  <sheetFormatPr baseColWidth="10" defaultRowHeight="12.75" x14ac:dyDescent="0.2"/>
  <cols>
    <col min="2" max="2" width="56.875" bestFit="1" customWidth="1"/>
    <col min="3" max="4" width="12.5" customWidth="1"/>
    <col min="5" max="5" width="12.75" customWidth="1"/>
    <col min="6" max="6" width="8.75" bestFit="1" customWidth="1"/>
    <col min="7" max="7" width="11.625" customWidth="1"/>
    <col min="8" max="8" width="12.125" customWidth="1"/>
    <col min="9" max="9" width="12.75" customWidth="1"/>
    <col min="10" max="10" width="8.75" bestFit="1" customWidth="1"/>
    <col min="11" max="11" width="11.625" bestFit="1" customWidth="1"/>
    <col min="12" max="12" width="12" bestFit="1" customWidth="1"/>
    <col min="13" max="13" width="12.75" customWidth="1"/>
    <col min="14" max="14" width="9.625" bestFit="1" customWidth="1"/>
  </cols>
  <sheetData>
    <row r="1" spans="1:5" ht="15" thickBot="1" x14ac:dyDescent="0.25">
      <c r="A1" s="5"/>
      <c r="B1" s="5"/>
    </row>
    <row r="2" spans="1:5" ht="15" thickBot="1" x14ac:dyDescent="0.25">
      <c r="A2" s="5"/>
      <c r="B2" s="5"/>
    </row>
    <row r="3" spans="1:5" ht="15" thickBot="1" x14ac:dyDescent="0.25">
      <c r="A3" s="5"/>
      <c r="B3" s="5"/>
    </row>
    <row r="11" spans="1:5" ht="27" customHeight="1" x14ac:dyDescent="0.2">
      <c r="B11" s="20" t="str">
        <f>Portada!B9</f>
        <v>1º Trimestre 2023</v>
      </c>
    </row>
    <row r="13" spans="1:5" ht="42.75" customHeight="1" thickBot="1" x14ac:dyDescent="0.25">
      <c r="C13" s="8" t="s">
        <v>103</v>
      </c>
      <c r="D13" s="8" t="s">
        <v>104</v>
      </c>
      <c r="E13" s="8" t="s">
        <v>99</v>
      </c>
    </row>
    <row r="14" spans="1:5" ht="20.100000000000001" customHeight="1" thickBot="1" x14ac:dyDescent="0.25">
      <c r="B14" s="4" t="s">
        <v>22</v>
      </c>
      <c r="C14" s="5">
        <v>1730</v>
      </c>
      <c r="D14" s="5">
        <v>2044</v>
      </c>
      <c r="E14" s="6">
        <f>IF(C14&gt;0,(D14-C14)/C14)</f>
        <v>0.1815028901734104</v>
      </c>
    </row>
    <row r="15" spans="1:5" ht="20.100000000000001" customHeight="1" thickBot="1" x14ac:dyDescent="0.25">
      <c r="B15" s="4" t="s">
        <v>17</v>
      </c>
      <c r="C15" s="5">
        <v>1730</v>
      </c>
      <c r="D15" s="5">
        <v>2044</v>
      </c>
      <c r="E15" s="6">
        <f t="shared" ref="E15:E25" si="0">IF(C15&gt;0,(D15-C15)/C15)</f>
        <v>0.1815028901734104</v>
      </c>
    </row>
    <row r="16" spans="1:5" ht="20.100000000000001" customHeight="1" thickBot="1" x14ac:dyDescent="0.25">
      <c r="B16" s="4" t="s">
        <v>18</v>
      </c>
      <c r="C16" s="5">
        <v>1090</v>
      </c>
      <c r="D16" s="5">
        <v>1332</v>
      </c>
      <c r="E16" s="6">
        <f t="shared" si="0"/>
        <v>0.22201834862385322</v>
      </c>
    </row>
    <row r="17" spans="2:5" ht="20.100000000000001" customHeight="1" thickBot="1" x14ac:dyDescent="0.25">
      <c r="B17" s="4" t="s">
        <v>19</v>
      </c>
      <c r="C17" s="5">
        <v>640</v>
      </c>
      <c r="D17" s="5">
        <v>712</v>
      </c>
      <c r="E17" s="6">
        <f t="shared" si="0"/>
        <v>0.1125</v>
      </c>
    </row>
    <row r="18" spans="2:5" ht="20.100000000000001" customHeight="1" thickBot="1" x14ac:dyDescent="0.25">
      <c r="B18" s="4" t="s">
        <v>100</v>
      </c>
      <c r="C18" s="5">
        <v>7</v>
      </c>
      <c r="D18" s="5">
        <v>11</v>
      </c>
      <c r="E18" s="6">
        <f>IF(C18=0,"-",(D18-C18)/C18)</f>
        <v>0.5714285714285714</v>
      </c>
    </row>
    <row r="19" spans="2:5" ht="20.100000000000001" customHeight="1" thickBot="1" x14ac:dyDescent="0.25">
      <c r="B19" s="4" t="s">
        <v>101</v>
      </c>
      <c r="C19" s="5">
        <v>8</v>
      </c>
      <c r="D19" s="5">
        <v>0</v>
      </c>
      <c r="E19" s="6">
        <f>IF(C19=0,"-",(D19-C19)/C19)</f>
        <v>-1</v>
      </c>
    </row>
    <row r="20" spans="2:5" ht="20.100000000000001" customHeight="1" thickBot="1" x14ac:dyDescent="0.25">
      <c r="B20" s="4" t="s">
        <v>20</v>
      </c>
      <c r="C20" s="6">
        <f>C17/C15</f>
        <v>0.36994219653179189</v>
      </c>
      <c r="D20" s="6">
        <f>D17/D15</f>
        <v>0.34833659491193736</v>
      </c>
      <c r="E20" s="6">
        <f t="shared" si="0"/>
        <v>-5.8402641878669281E-2</v>
      </c>
    </row>
    <row r="21" spans="2:5" ht="30" customHeight="1" thickBot="1" x14ac:dyDescent="0.25">
      <c r="B21" s="4" t="s">
        <v>23</v>
      </c>
      <c r="C21" s="5">
        <v>151</v>
      </c>
      <c r="D21" s="5">
        <v>63</v>
      </c>
      <c r="E21" s="6">
        <f t="shared" si="0"/>
        <v>-0.58278145695364236</v>
      </c>
    </row>
    <row r="22" spans="2:5" ht="20.100000000000001" customHeight="1" thickBot="1" x14ac:dyDescent="0.25">
      <c r="B22" s="4" t="s">
        <v>24</v>
      </c>
      <c r="C22" s="5">
        <v>84</v>
      </c>
      <c r="D22" s="5">
        <v>34</v>
      </c>
      <c r="E22" s="6">
        <f t="shared" si="0"/>
        <v>-0.59523809523809523</v>
      </c>
    </row>
    <row r="23" spans="2:5" ht="20.100000000000001" customHeight="1" thickBot="1" x14ac:dyDescent="0.25">
      <c r="B23" s="4" t="s">
        <v>25</v>
      </c>
      <c r="C23" s="5">
        <v>67</v>
      </c>
      <c r="D23" s="5">
        <v>29</v>
      </c>
      <c r="E23" s="6">
        <f t="shared" si="0"/>
        <v>-0.56716417910447758</v>
      </c>
    </row>
    <row r="24" spans="2:5" ht="20.100000000000001" customHeight="1" thickBot="1" x14ac:dyDescent="0.25">
      <c r="B24" s="4" t="s">
        <v>21</v>
      </c>
      <c r="C24" s="6">
        <f>C23/C21</f>
        <v>0.44370860927152317</v>
      </c>
      <c r="D24" s="6">
        <f t="shared" ref="D24" si="1">D23/D21</f>
        <v>0.46031746031746029</v>
      </c>
      <c r="E24" s="6">
        <f t="shared" si="0"/>
        <v>3.7431888178156798E-2</v>
      </c>
    </row>
    <row r="25" spans="2:5" ht="20.100000000000001" customHeight="1" thickBot="1" x14ac:dyDescent="0.25">
      <c r="B25" s="7" t="s">
        <v>26</v>
      </c>
      <c r="C25" s="6">
        <v>0.22630057425405836</v>
      </c>
      <c r="D25" s="6">
        <v>0.26404004521233648</v>
      </c>
      <c r="E25" s="6">
        <f t="shared" si="0"/>
        <v>0.16676701366170449</v>
      </c>
    </row>
    <row r="33" spans="2:5" ht="42.75" customHeight="1" thickBot="1" x14ac:dyDescent="0.25">
      <c r="C33" s="8" t="s">
        <v>103</v>
      </c>
      <c r="D33" s="8" t="s">
        <v>104</v>
      </c>
      <c r="E33" s="8" t="s">
        <v>99</v>
      </c>
    </row>
    <row r="34" spans="2:5" ht="20.100000000000001" customHeight="1" thickBot="1" x14ac:dyDescent="0.25">
      <c r="B34" s="4" t="s">
        <v>27</v>
      </c>
      <c r="C34" s="5">
        <v>334</v>
      </c>
      <c r="D34" s="5">
        <v>375</v>
      </c>
      <c r="E34" s="6">
        <f>IF(C34&gt;0,(D34-C34)/C34,"-")</f>
        <v>0.12275449101796407</v>
      </c>
    </row>
    <row r="35" spans="2:5" ht="20.100000000000001" customHeight="1" thickBot="1" x14ac:dyDescent="0.25">
      <c r="B35" s="4" t="s">
        <v>29</v>
      </c>
      <c r="C35" s="5">
        <v>0</v>
      </c>
      <c r="D35" s="5">
        <v>0</v>
      </c>
      <c r="E35" s="6" t="str">
        <f t="shared" ref="E35:E37" si="2">IF(C35&gt;0,(D35-C35)/C35,"-")</f>
        <v>-</v>
      </c>
    </row>
    <row r="36" spans="2:5" ht="20.100000000000001" customHeight="1" thickBot="1" x14ac:dyDescent="0.25">
      <c r="B36" s="4" t="s">
        <v>28</v>
      </c>
      <c r="C36" s="5">
        <v>254</v>
      </c>
      <c r="D36" s="5">
        <v>286</v>
      </c>
      <c r="E36" s="6">
        <f t="shared" si="2"/>
        <v>0.12598425196850394</v>
      </c>
    </row>
    <row r="37" spans="2:5" ht="20.100000000000001" customHeight="1" thickBot="1" x14ac:dyDescent="0.25">
      <c r="B37" s="4" t="s">
        <v>30</v>
      </c>
      <c r="C37" s="5">
        <v>80</v>
      </c>
      <c r="D37" s="5">
        <v>89</v>
      </c>
      <c r="E37" s="6">
        <f t="shared" si="2"/>
        <v>0.1125</v>
      </c>
    </row>
    <row r="43" spans="2:5" ht="42.75" customHeight="1" thickBot="1" x14ac:dyDescent="0.25">
      <c r="C43" s="8" t="s">
        <v>103</v>
      </c>
      <c r="D43" s="8" t="s">
        <v>104</v>
      </c>
      <c r="E43" s="8" t="s">
        <v>99</v>
      </c>
    </row>
    <row r="44" spans="2:5" ht="20.100000000000001" customHeight="1" thickBot="1" x14ac:dyDescent="0.25">
      <c r="B44" s="4" t="s">
        <v>33</v>
      </c>
      <c r="C44" s="5">
        <v>393</v>
      </c>
      <c r="D44" s="5">
        <v>459</v>
      </c>
      <c r="E44" s="6">
        <f>IF(C44&gt;0,(D44-C44)/C44,"-")</f>
        <v>0.16793893129770993</v>
      </c>
    </row>
    <row r="45" spans="2:5" ht="20.100000000000001" customHeight="1" thickBot="1" x14ac:dyDescent="0.25">
      <c r="B45" s="4" t="s">
        <v>34</v>
      </c>
      <c r="C45" s="5">
        <v>11</v>
      </c>
      <c r="D45" s="5">
        <v>18</v>
      </c>
      <c r="E45" s="6">
        <f t="shared" ref="E45:E51" si="3">IF(C45&gt;0,(D45-C45)/C45,"-")</f>
        <v>0.63636363636363635</v>
      </c>
    </row>
    <row r="46" spans="2:5" ht="20.100000000000001" customHeight="1" thickBot="1" x14ac:dyDescent="0.25">
      <c r="B46" s="4" t="s">
        <v>31</v>
      </c>
      <c r="C46" s="5">
        <v>16</v>
      </c>
      <c r="D46" s="5">
        <v>44</v>
      </c>
      <c r="E46" s="6">
        <f t="shared" si="3"/>
        <v>1.75</v>
      </c>
    </row>
    <row r="47" spans="2:5" ht="20.100000000000001" customHeight="1" thickBot="1" x14ac:dyDescent="0.25">
      <c r="B47" s="4" t="s">
        <v>32</v>
      </c>
      <c r="C47" s="5">
        <v>737</v>
      </c>
      <c r="D47" s="5">
        <v>748</v>
      </c>
      <c r="E47" s="6">
        <f t="shared" si="3"/>
        <v>1.4925373134328358E-2</v>
      </c>
    </row>
    <row r="48" spans="2:5" ht="20.100000000000001" customHeight="1" thickBot="1" x14ac:dyDescent="0.25">
      <c r="B48" s="4" t="s">
        <v>35</v>
      </c>
      <c r="C48" s="5">
        <v>212</v>
      </c>
      <c r="D48" s="5">
        <v>205</v>
      </c>
      <c r="E48" s="6">
        <f t="shared" si="3"/>
        <v>-3.3018867924528301E-2</v>
      </c>
    </row>
    <row r="49" spans="2:5" ht="20.100000000000001" customHeight="1" thickBot="1" x14ac:dyDescent="0.25">
      <c r="B49" s="4" t="s">
        <v>67</v>
      </c>
      <c r="C49" s="5">
        <v>430</v>
      </c>
      <c r="D49" s="5">
        <v>239</v>
      </c>
      <c r="E49" s="6">
        <f t="shared" si="3"/>
        <v>-0.44418604651162791</v>
      </c>
    </row>
    <row r="50" spans="2:5" ht="20.100000000000001" customHeight="1" collapsed="1" thickBot="1" x14ac:dyDescent="0.25">
      <c r="B50" s="4" t="s">
        <v>36</v>
      </c>
      <c r="C50" s="6">
        <f>C44/(C44+C45)</f>
        <v>0.97277227722772275</v>
      </c>
      <c r="D50" s="6">
        <f>D44/(D44+D45)</f>
        <v>0.96226415094339623</v>
      </c>
      <c r="E50" s="6">
        <f t="shared" si="3"/>
        <v>-1.0802246867348375E-2</v>
      </c>
    </row>
    <row r="51" spans="2:5" ht="20.100000000000001" customHeight="1" thickBot="1" x14ac:dyDescent="0.25">
      <c r="B51" s="4" t="s">
        <v>37</v>
      </c>
      <c r="C51" s="6">
        <f>C47/(C46+C47)</f>
        <v>0.97875166002656044</v>
      </c>
      <c r="D51" s="6">
        <f t="shared" ref="D51" si="4">D47/(D46+D47)</f>
        <v>0.94444444444444442</v>
      </c>
      <c r="E51" s="6">
        <f t="shared" si="3"/>
        <v>-3.5052012663953004E-2</v>
      </c>
    </row>
    <row r="57" spans="2:5" ht="42.75" customHeight="1" thickBot="1" x14ac:dyDescent="0.25">
      <c r="C57" s="8" t="s">
        <v>103</v>
      </c>
      <c r="D57" s="8" t="s">
        <v>104</v>
      </c>
      <c r="E57" s="8" t="s">
        <v>99</v>
      </c>
    </row>
    <row r="58" spans="2:5" ht="20.100000000000001" customHeight="1" thickBot="1" x14ac:dyDescent="0.25">
      <c r="B58" s="4" t="s">
        <v>38</v>
      </c>
      <c r="C58" s="5">
        <v>353</v>
      </c>
      <c r="D58" s="5">
        <v>484</v>
      </c>
      <c r="E58" s="6">
        <f>IF(C58&gt;0,(D58-C58)/C58,"-")</f>
        <v>0.37110481586402266</v>
      </c>
    </row>
    <row r="59" spans="2:5" ht="20.100000000000001" customHeight="1" thickBot="1" x14ac:dyDescent="0.25">
      <c r="B59" s="4" t="s">
        <v>41</v>
      </c>
      <c r="C59" s="5">
        <v>215</v>
      </c>
      <c r="D59" s="5">
        <v>316</v>
      </c>
      <c r="E59" s="6">
        <f t="shared" ref="E59:E63" si="5">IF(C59&gt;0,(D59-C59)/C59,"-")</f>
        <v>0.4697674418604651</v>
      </c>
    </row>
    <row r="60" spans="2:5" ht="20.100000000000001" customHeight="1" thickBot="1" x14ac:dyDescent="0.25">
      <c r="B60" s="4" t="s">
        <v>42</v>
      </c>
      <c r="C60" s="5">
        <v>124</v>
      </c>
      <c r="D60" s="5">
        <v>150</v>
      </c>
      <c r="E60" s="6">
        <f t="shared" si="5"/>
        <v>0.20967741935483872</v>
      </c>
    </row>
    <row r="61" spans="2:5" ht="20.100000000000001" customHeight="1" collapsed="1" thickBot="1" x14ac:dyDescent="0.25">
      <c r="B61" s="4" t="s">
        <v>98</v>
      </c>
      <c r="C61" s="6">
        <f>(C59+C60)/C58</f>
        <v>0.96033994334277617</v>
      </c>
      <c r="D61" s="6">
        <f>(D59+D60)/D58</f>
        <v>0.96280991735537191</v>
      </c>
      <c r="E61" s="6">
        <f t="shared" si="5"/>
        <v>2.571978839074624E-3</v>
      </c>
    </row>
    <row r="62" spans="2:5" ht="20.100000000000001" customHeight="1" thickBot="1" x14ac:dyDescent="0.25">
      <c r="B62" s="4" t="s">
        <v>39</v>
      </c>
      <c r="C62" s="6">
        <v>0.9641255605381166</v>
      </c>
      <c r="D62" s="6">
        <v>0.9546827794561934</v>
      </c>
      <c r="E62" s="6">
        <f t="shared" si="5"/>
        <v>-9.794140377994762E-3</v>
      </c>
    </row>
    <row r="63" spans="2:5" ht="20.100000000000001" customHeight="1" thickBot="1" x14ac:dyDescent="0.25">
      <c r="B63" s="4" t="s">
        <v>40</v>
      </c>
      <c r="C63" s="6">
        <v>0.9538461538461539</v>
      </c>
      <c r="D63" s="6">
        <v>0.98039215686274506</v>
      </c>
      <c r="E63" s="6">
        <f t="shared" si="5"/>
        <v>2.7830487033522987E-2</v>
      </c>
    </row>
    <row r="64" spans="2:5" ht="15" thickBot="1" x14ac:dyDescent="0.25">
      <c r="E64" s="6"/>
    </row>
    <row r="69" spans="2:5" ht="42.75" customHeight="1" thickBot="1" x14ac:dyDescent="0.25">
      <c r="C69" s="8" t="s">
        <v>103</v>
      </c>
      <c r="D69" s="8" t="s">
        <v>104</v>
      </c>
      <c r="E69" s="8" t="s">
        <v>99</v>
      </c>
    </row>
    <row r="70" spans="2:5" ht="20.100000000000001" customHeight="1" thickBot="1" x14ac:dyDescent="0.25">
      <c r="B70" s="4" t="s">
        <v>44</v>
      </c>
      <c r="C70" s="5">
        <v>1810</v>
      </c>
      <c r="D70" s="5">
        <v>2126</v>
      </c>
      <c r="E70" s="6">
        <f>IF(C70&gt;0,(D70-C70)/C70,"-")</f>
        <v>0.17458563535911603</v>
      </c>
    </row>
    <row r="71" spans="2:5" ht="20.100000000000001" customHeight="1" thickBot="1" x14ac:dyDescent="0.25">
      <c r="B71" s="4" t="s">
        <v>45</v>
      </c>
      <c r="C71" s="5">
        <v>602</v>
      </c>
      <c r="D71" s="5">
        <v>805</v>
      </c>
      <c r="E71" s="6">
        <f t="shared" ref="E71:E77" si="6">IF(C71&gt;0,(D71-C71)/C71,"-")</f>
        <v>0.33720930232558138</v>
      </c>
    </row>
    <row r="72" spans="2:5" ht="20.100000000000001" customHeight="1" thickBot="1" x14ac:dyDescent="0.25">
      <c r="B72" s="4" t="s">
        <v>43</v>
      </c>
      <c r="C72" s="5">
        <v>6</v>
      </c>
      <c r="D72" s="5">
        <v>3</v>
      </c>
      <c r="E72" s="6">
        <f t="shared" si="6"/>
        <v>-0.5</v>
      </c>
    </row>
    <row r="73" spans="2:5" ht="20.100000000000001" customHeight="1" thickBot="1" x14ac:dyDescent="0.25">
      <c r="B73" s="4" t="s">
        <v>46</v>
      </c>
      <c r="C73" s="5">
        <v>923</v>
      </c>
      <c r="D73" s="5">
        <v>1012</v>
      </c>
      <c r="E73" s="6">
        <f t="shared" si="6"/>
        <v>9.6424702058504869E-2</v>
      </c>
    </row>
    <row r="74" spans="2:5" ht="20.100000000000001" customHeight="1" thickBot="1" x14ac:dyDescent="0.25">
      <c r="B74" s="4" t="s">
        <v>47</v>
      </c>
      <c r="C74" s="5">
        <v>202</v>
      </c>
      <c r="D74" s="5">
        <v>230</v>
      </c>
      <c r="E74" s="6">
        <f t="shared" si="6"/>
        <v>0.13861386138613863</v>
      </c>
    </row>
    <row r="75" spans="2:5" ht="20.100000000000001" customHeight="1" thickBot="1" x14ac:dyDescent="0.25">
      <c r="B75" s="4" t="s">
        <v>48</v>
      </c>
      <c r="C75" s="5">
        <v>77</v>
      </c>
      <c r="D75" s="5">
        <v>76</v>
      </c>
      <c r="E75" s="6">
        <f t="shared" si="6"/>
        <v>-1.2987012987012988E-2</v>
      </c>
    </row>
    <row r="76" spans="2:5" ht="20.100000000000001" customHeight="1" thickBot="1" x14ac:dyDescent="0.25">
      <c r="B76" s="4" t="s">
        <v>49</v>
      </c>
      <c r="C76" s="5">
        <v>0</v>
      </c>
      <c r="D76" s="5">
        <v>0</v>
      </c>
      <c r="E76" s="6" t="str">
        <f t="shared" si="6"/>
        <v>-</v>
      </c>
    </row>
    <row r="77" spans="2:5" ht="20.100000000000001" customHeight="1" thickBot="1" x14ac:dyDescent="0.25">
      <c r="B77" s="4" t="s">
        <v>50</v>
      </c>
      <c r="C77" s="5">
        <v>0</v>
      </c>
      <c r="D77" s="5">
        <v>0</v>
      </c>
      <c r="E77" s="6" t="str">
        <f t="shared" si="6"/>
        <v>-</v>
      </c>
    </row>
    <row r="89" spans="2:5" ht="42.75" customHeight="1" thickBot="1" x14ac:dyDescent="0.25">
      <c r="C89" s="8" t="s">
        <v>103</v>
      </c>
      <c r="D89" s="8" t="s">
        <v>104</v>
      </c>
      <c r="E89" s="8" t="s">
        <v>99</v>
      </c>
    </row>
    <row r="90" spans="2:5" ht="29.25" thickBot="1" x14ac:dyDescent="0.25">
      <c r="B90" s="4" t="s">
        <v>51</v>
      </c>
      <c r="C90" s="5">
        <v>97</v>
      </c>
      <c r="D90" s="5">
        <v>99</v>
      </c>
      <c r="E90" s="6">
        <f>IF(C90&gt;0,(D90-C90)/C90,"-")</f>
        <v>2.0618556701030927E-2</v>
      </c>
    </row>
    <row r="91" spans="2:5" ht="29.25" thickBot="1" x14ac:dyDescent="0.25">
      <c r="B91" s="4" t="s">
        <v>52</v>
      </c>
      <c r="C91" s="5">
        <v>40</v>
      </c>
      <c r="D91" s="5">
        <v>31</v>
      </c>
      <c r="E91" s="6">
        <f t="shared" ref="E91:E93" si="7">IF(C91&gt;0,(D91-C91)/C91,"-")</f>
        <v>-0.22500000000000001</v>
      </c>
    </row>
    <row r="92" spans="2:5" ht="29.25" customHeight="1" thickBot="1" x14ac:dyDescent="0.25">
      <c r="B92" s="4" t="s">
        <v>53</v>
      </c>
      <c r="C92" s="5">
        <v>46</v>
      </c>
      <c r="D92" s="5">
        <v>27</v>
      </c>
      <c r="E92" s="6">
        <f t="shared" si="7"/>
        <v>-0.41304347826086957</v>
      </c>
    </row>
    <row r="93" spans="2:5" ht="29.25" customHeight="1" thickBot="1" x14ac:dyDescent="0.25">
      <c r="B93" s="4" t="s">
        <v>54</v>
      </c>
      <c r="C93" s="6">
        <f>(C90+C91)/(C90+C91+C92)</f>
        <v>0.74863387978142082</v>
      </c>
      <c r="D93" s="6">
        <f>(D90+D91)/(D90+D91+D92)</f>
        <v>0.82802547770700641</v>
      </c>
      <c r="E93" s="6">
        <f t="shared" si="7"/>
        <v>0.10604863080570921</v>
      </c>
    </row>
    <row r="99" spans="2:5" ht="42.75" customHeight="1" thickBot="1" x14ac:dyDescent="0.25">
      <c r="C99" s="8" t="s">
        <v>103</v>
      </c>
      <c r="D99" s="8" t="s">
        <v>104</v>
      </c>
      <c r="E99" s="8" t="s">
        <v>99</v>
      </c>
    </row>
    <row r="100" spans="2:5" ht="20.100000000000001" customHeight="1" thickBot="1" x14ac:dyDescent="0.25">
      <c r="B100" s="4" t="s">
        <v>38</v>
      </c>
      <c r="C100" s="5">
        <v>183</v>
      </c>
      <c r="D100" s="5">
        <v>158</v>
      </c>
      <c r="E100" s="6">
        <f>IF(C100&gt;0,(D100-C100)/C100,"-")</f>
        <v>-0.13661202185792351</v>
      </c>
    </row>
    <row r="101" spans="2:5" ht="20.100000000000001" customHeight="1" thickBot="1" x14ac:dyDescent="0.25">
      <c r="B101" s="4" t="s">
        <v>41</v>
      </c>
      <c r="C101" s="5">
        <v>83</v>
      </c>
      <c r="D101" s="5">
        <v>80</v>
      </c>
      <c r="E101" s="6">
        <f t="shared" ref="E101:E105" si="8">IF(C101&gt;0,(D101-C101)/C101,"-")</f>
        <v>-3.614457831325301E-2</v>
      </c>
    </row>
    <row r="102" spans="2:5" ht="20.100000000000001" customHeight="1" thickBot="1" x14ac:dyDescent="0.25">
      <c r="B102" s="4" t="s">
        <v>42</v>
      </c>
      <c r="C102" s="5">
        <v>54</v>
      </c>
      <c r="D102" s="5">
        <v>51</v>
      </c>
      <c r="E102" s="6">
        <f t="shared" si="8"/>
        <v>-5.5555555555555552E-2</v>
      </c>
    </row>
    <row r="103" spans="2:5" ht="20.100000000000001" customHeight="1" thickBot="1" x14ac:dyDescent="0.25">
      <c r="B103" s="4" t="s">
        <v>98</v>
      </c>
      <c r="C103" s="6">
        <f>(C101+C102)/C100</f>
        <v>0.74863387978142082</v>
      </c>
      <c r="D103" s="6">
        <f>(D101+D102)/D100</f>
        <v>0.82911392405063289</v>
      </c>
      <c r="E103" s="6">
        <f t="shared" si="8"/>
        <v>0.10750254088515188</v>
      </c>
    </row>
    <row r="104" spans="2:5" ht="20.100000000000001" customHeight="1" thickBot="1" x14ac:dyDescent="0.25">
      <c r="B104" s="4" t="s">
        <v>39</v>
      </c>
      <c r="C104" s="6">
        <v>0.76851851851851849</v>
      </c>
      <c r="D104" s="6">
        <v>0.80808080808080807</v>
      </c>
      <c r="E104" s="6">
        <f t="shared" si="8"/>
        <v>5.1478641840087644E-2</v>
      </c>
    </row>
    <row r="105" spans="2:5" ht="20.100000000000001" customHeight="1" thickBot="1" x14ac:dyDescent="0.25">
      <c r="B105" s="4" t="s">
        <v>40</v>
      </c>
      <c r="C105" s="6">
        <v>0.72</v>
      </c>
      <c r="D105" s="6">
        <v>0.86440677966101698</v>
      </c>
      <c r="E105" s="6">
        <f t="shared" si="8"/>
        <v>0.20056497175141252</v>
      </c>
    </row>
    <row r="111" spans="2:5" ht="42.75" customHeight="1" thickBot="1" x14ac:dyDescent="0.25">
      <c r="C111" s="8" t="s">
        <v>103</v>
      </c>
      <c r="D111" s="8" t="s">
        <v>104</v>
      </c>
      <c r="E111" s="8" t="s">
        <v>99</v>
      </c>
    </row>
    <row r="112" spans="2:5" ht="15" thickBot="1" x14ac:dyDescent="0.25">
      <c r="B112" s="4" t="s">
        <v>55</v>
      </c>
      <c r="C112" s="5">
        <v>188</v>
      </c>
      <c r="D112" s="5">
        <v>177</v>
      </c>
      <c r="E112" s="6">
        <f>IF(C112&gt;0,(D112-C112)/C112,"-")</f>
        <v>-5.8510638297872342E-2</v>
      </c>
    </row>
    <row r="113" spans="2:14" ht="15" thickBot="1" x14ac:dyDescent="0.25">
      <c r="B113" s="4" t="s">
        <v>56</v>
      </c>
      <c r="C113" s="5">
        <v>83</v>
      </c>
      <c r="D113" s="5">
        <v>85</v>
      </c>
      <c r="E113" s="6">
        <f t="shared" ref="E113:E114" si="9">IF(C113&gt;0,(D113-C113)/C113,"-")</f>
        <v>2.4096385542168676E-2</v>
      </c>
    </row>
    <row r="114" spans="2:14" ht="15" thickBot="1" x14ac:dyDescent="0.25">
      <c r="B114" s="4" t="s">
        <v>57</v>
      </c>
      <c r="C114" s="5">
        <v>105</v>
      </c>
      <c r="D114" s="5">
        <v>92</v>
      </c>
      <c r="E114" s="6">
        <f t="shared" si="9"/>
        <v>-0.12380952380952381</v>
      </c>
    </row>
    <row r="126" spans="2:14" ht="26.25" customHeight="1" thickBot="1" x14ac:dyDescent="0.25">
      <c r="C126" s="27" t="s">
        <v>103</v>
      </c>
      <c r="D126" s="28"/>
      <c r="E126" s="28"/>
      <c r="F126" s="29"/>
      <c r="G126" s="27" t="s">
        <v>104</v>
      </c>
      <c r="H126" s="28"/>
      <c r="I126" s="28"/>
      <c r="J126" s="29"/>
      <c r="K126" s="30" t="s">
        <v>58</v>
      </c>
      <c r="L126" s="31"/>
      <c r="M126" s="31"/>
      <c r="N126" s="31"/>
    </row>
    <row r="127" spans="2:14" ht="29.25" customHeight="1" thickBot="1" x14ac:dyDescent="0.25">
      <c r="C127" s="11" t="s">
        <v>59</v>
      </c>
      <c r="D127" s="12" t="s">
        <v>60</v>
      </c>
      <c r="E127" s="12" t="s">
        <v>61</v>
      </c>
      <c r="F127" s="12" t="s">
        <v>62</v>
      </c>
      <c r="G127" s="11" t="s">
        <v>59</v>
      </c>
      <c r="H127" s="12" t="s">
        <v>60</v>
      </c>
      <c r="I127" s="12" t="s">
        <v>61</v>
      </c>
      <c r="J127" s="12" t="s">
        <v>62</v>
      </c>
      <c r="K127" s="11" t="s">
        <v>59</v>
      </c>
      <c r="L127" s="12" t="s">
        <v>60</v>
      </c>
      <c r="M127" s="12" t="s">
        <v>61</v>
      </c>
      <c r="N127" s="12" t="s">
        <v>62</v>
      </c>
    </row>
    <row r="128" spans="2:14" ht="15" thickBot="1" x14ac:dyDescent="0.25">
      <c r="B128" s="4" t="s">
        <v>63</v>
      </c>
      <c r="C128" s="10">
        <v>3</v>
      </c>
      <c r="D128" s="10">
        <v>0</v>
      </c>
      <c r="E128" s="10">
        <v>1</v>
      </c>
      <c r="F128" s="10">
        <v>4</v>
      </c>
      <c r="G128" s="10">
        <v>1</v>
      </c>
      <c r="H128" s="10">
        <v>0</v>
      </c>
      <c r="I128" s="10">
        <v>0</v>
      </c>
      <c r="J128" s="10">
        <v>1</v>
      </c>
      <c r="K128" s="6">
        <f>IF(C128=0,"-",(G128-C128)/C128)</f>
        <v>-0.66666666666666663</v>
      </c>
      <c r="L128" s="6" t="str">
        <f t="shared" ref="L128:N133" si="10">IF(D128=0,"-",(H128-D128)/D128)</f>
        <v>-</v>
      </c>
      <c r="M128" s="6">
        <f t="shared" si="10"/>
        <v>-1</v>
      </c>
      <c r="N128" s="6">
        <f t="shared" si="10"/>
        <v>-0.75</v>
      </c>
    </row>
    <row r="129" spans="2:14" ht="15" thickBot="1" x14ac:dyDescent="0.25">
      <c r="B129" s="4" t="s">
        <v>64</v>
      </c>
      <c r="C129" s="10">
        <v>0</v>
      </c>
      <c r="D129" s="10">
        <v>0</v>
      </c>
      <c r="E129" s="10">
        <v>0</v>
      </c>
      <c r="F129" s="10">
        <v>0</v>
      </c>
      <c r="G129" s="10">
        <v>0</v>
      </c>
      <c r="H129" s="10">
        <v>0</v>
      </c>
      <c r="I129" s="10">
        <v>0</v>
      </c>
      <c r="J129" s="10">
        <v>0</v>
      </c>
      <c r="K129" s="6" t="str">
        <f t="shared" ref="K129:K133" si="11">IF(C129=0,"-",(G129-C129)/C129)</f>
        <v>-</v>
      </c>
      <c r="L129" s="6" t="str">
        <f t="shared" si="10"/>
        <v>-</v>
      </c>
      <c r="M129" s="6" t="str">
        <f t="shared" si="10"/>
        <v>-</v>
      </c>
      <c r="N129" s="6" t="str">
        <f t="shared" si="10"/>
        <v>-</v>
      </c>
    </row>
    <row r="130" spans="2:14" ht="15" thickBot="1" x14ac:dyDescent="0.25">
      <c r="B130" s="4" t="s">
        <v>65</v>
      </c>
      <c r="C130" s="10">
        <v>0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6" t="str">
        <f t="shared" si="11"/>
        <v>-</v>
      </c>
      <c r="L130" s="6" t="str">
        <f t="shared" si="10"/>
        <v>-</v>
      </c>
      <c r="M130" s="6" t="str">
        <f t="shared" si="10"/>
        <v>-</v>
      </c>
      <c r="N130" s="6" t="str">
        <f t="shared" si="10"/>
        <v>-</v>
      </c>
    </row>
    <row r="131" spans="2:14" ht="15" thickBot="1" x14ac:dyDescent="0.25">
      <c r="B131" s="7" t="s">
        <v>66</v>
      </c>
      <c r="C131" s="10">
        <v>1</v>
      </c>
      <c r="D131" s="10">
        <v>0</v>
      </c>
      <c r="E131" s="10">
        <v>0</v>
      </c>
      <c r="F131" s="10">
        <v>1</v>
      </c>
      <c r="G131" s="10">
        <v>0</v>
      </c>
      <c r="H131" s="10">
        <v>0</v>
      </c>
      <c r="I131" s="10">
        <v>0</v>
      </c>
      <c r="J131" s="10">
        <v>0</v>
      </c>
      <c r="K131" s="6">
        <f t="shared" si="11"/>
        <v>-1</v>
      </c>
      <c r="L131" s="6" t="str">
        <f t="shared" si="10"/>
        <v>-</v>
      </c>
      <c r="M131" s="6" t="str">
        <f t="shared" si="10"/>
        <v>-</v>
      </c>
      <c r="N131" s="6">
        <f t="shared" si="10"/>
        <v>-1</v>
      </c>
    </row>
    <row r="132" spans="2:14" ht="15" thickBot="1" x14ac:dyDescent="0.25">
      <c r="B132" s="4" t="s">
        <v>67</v>
      </c>
      <c r="C132" s="10">
        <v>0</v>
      </c>
      <c r="D132" s="10">
        <v>0</v>
      </c>
      <c r="E132" s="10">
        <v>0</v>
      </c>
      <c r="F132" s="10">
        <v>0</v>
      </c>
      <c r="G132" s="10">
        <v>0</v>
      </c>
      <c r="H132" s="10">
        <v>0</v>
      </c>
      <c r="I132" s="10">
        <v>0</v>
      </c>
      <c r="J132" s="10">
        <v>0</v>
      </c>
      <c r="K132" s="6" t="str">
        <f t="shared" si="11"/>
        <v>-</v>
      </c>
      <c r="L132" s="6" t="str">
        <f t="shared" si="10"/>
        <v>-</v>
      </c>
      <c r="M132" s="6" t="str">
        <f t="shared" si="10"/>
        <v>-</v>
      </c>
      <c r="N132" s="6" t="str">
        <f t="shared" si="10"/>
        <v>-</v>
      </c>
    </row>
    <row r="133" spans="2:14" ht="15" thickBot="1" x14ac:dyDescent="0.25">
      <c r="B133" s="4" t="s">
        <v>68</v>
      </c>
      <c r="C133" s="10">
        <v>4</v>
      </c>
      <c r="D133" s="10">
        <v>0</v>
      </c>
      <c r="E133" s="10">
        <v>1</v>
      </c>
      <c r="F133" s="10">
        <v>5</v>
      </c>
      <c r="G133" s="10">
        <v>1</v>
      </c>
      <c r="H133" s="10">
        <v>0</v>
      </c>
      <c r="I133" s="10">
        <v>0</v>
      </c>
      <c r="J133" s="10">
        <v>1</v>
      </c>
      <c r="K133" s="6">
        <f t="shared" si="11"/>
        <v>-0.75</v>
      </c>
      <c r="L133" s="6" t="str">
        <f t="shared" si="10"/>
        <v>-</v>
      </c>
      <c r="M133" s="6">
        <f t="shared" si="10"/>
        <v>-1</v>
      </c>
      <c r="N133" s="6">
        <f t="shared" si="10"/>
        <v>-0.8</v>
      </c>
    </row>
    <row r="134" spans="2:14" ht="15" thickBot="1" x14ac:dyDescent="0.25">
      <c r="B134" s="4" t="s">
        <v>36</v>
      </c>
      <c r="C134" s="6">
        <f>IF(C128=0,"-",C128/(C128+C129))</f>
        <v>1</v>
      </c>
      <c r="D134" s="6" t="str">
        <f>IF(D128=0,"-",D128/(D128+D129))</f>
        <v>-</v>
      </c>
      <c r="E134" s="6">
        <f t="shared" ref="E134:J134" si="12">IF(E128=0,"-",E128/(E128+E129))</f>
        <v>1</v>
      </c>
      <c r="F134" s="6">
        <f t="shared" si="12"/>
        <v>1</v>
      </c>
      <c r="G134" s="6">
        <f t="shared" si="12"/>
        <v>1</v>
      </c>
      <c r="H134" s="6" t="str">
        <f t="shared" si="12"/>
        <v>-</v>
      </c>
      <c r="I134" s="6" t="str">
        <f t="shared" si="12"/>
        <v>-</v>
      </c>
      <c r="J134" s="6">
        <f t="shared" si="12"/>
        <v>1</v>
      </c>
      <c r="K134" s="6">
        <f>IF(OR(C134="-",G134="-"),"-",(G134-C134)/C134)</f>
        <v>0</v>
      </c>
      <c r="L134" s="6" t="str">
        <f t="shared" ref="L134:N135" si="13">IF(OR(D134="-",H134="-"),"-",(H134-D134)/D134)</f>
        <v>-</v>
      </c>
      <c r="M134" s="6" t="str">
        <f t="shared" si="13"/>
        <v>-</v>
      </c>
      <c r="N134" s="6">
        <f t="shared" si="13"/>
        <v>0</v>
      </c>
    </row>
    <row r="135" spans="2:14" ht="15" thickBot="1" x14ac:dyDescent="0.25">
      <c r="B135" s="4" t="s">
        <v>37</v>
      </c>
      <c r="C135" s="6">
        <f>IF(C131=0,"-",C131/(C130+C131))</f>
        <v>1</v>
      </c>
      <c r="D135" s="6" t="str">
        <f t="shared" ref="D135:J135" si="14">IF(D131=0,"-",D131/(D130+D131))</f>
        <v>-</v>
      </c>
      <c r="E135" s="6" t="str">
        <f t="shared" si="14"/>
        <v>-</v>
      </c>
      <c r="F135" s="6">
        <f t="shared" si="14"/>
        <v>1</v>
      </c>
      <c r="G135" s="6" t="str">
        <f t="shared" si="14"/>
        <v>-</v>
      </c>
      <c r="H135" s="6" t="str">
        <f t="shared" si="14"/>
        <v>-</v>
      </c>
      <c r="I135" s="6" t="str">
        <f t="shared" si="14"/>
        <v>-</v>
      </c>
      <c r="J135" s="6" t="str">
        <f t="shared" si="14"/>
        <v>-</v>
      </c>
      <c r="K135" s="6" t="str">
        <f>IF(OR(C135="-",G135="-"),"-",(G135-C135)/C135)</f>
        <v>-</v>
      </c>
      <c r="L135" s="6" t="str">
        <f t="shared" si="13"/>
        <v>-</v>
      </c>
      <c r="M135" s="6" t="str">
        <f t="shared" si="13"/>
        <v>-</v>
      </c>
      <c r="N135" s="6" t="str">
        <f t="shared" si="13"/>
        <v>-</v>
      </c>
    </row>
    <row r="136" spans="2:14" x14ac:dyDescent="0.2">
      <c r="C136" s="13"/>
    </row>
    <row r="137" spans="2:14" x14ac:dyDescent="0.2">
      <c r="C137" s="13"/>
      <c r="M137" s="14"/>
    </row>
    <row r="138" spans="2:14" x14ac:dyDescent="0.2">
      <c r="C138" s="13"/>
    </row>
    <row r="141" spans="2:14" ht="29.25" customHeight="1" thickBot="1" x14ac:dyDescent="0.25">
      <c r="C141" s="27" t="s">
        <v>103</v>
      </c>
      <c r="D141" s="28"/>
      <c r="E141" s="28"/>
      <c r="F141" s="29"/>
      <c r="G141" s="27" t="s">
        <v>104</v>
      </c>
      <c r="H141" s="28"/>
      <c r="I141" s="28"/>
      <c r="J141" s="29"/>
      <c r="K141" s="30" t="s">
        <v>58</v>
      </c>
      <c r="L141" s="31"/>
      <c r="M141" s="31"/>
      <c r="N141" s="31"/>
    </row>
    <row r="142" spans="2:14" ht="57.75" customHeight="1" thickBot="1" x14ac:dyDescent="0.25">
      <c r="C142" s="12" t="s">
        <v>60</v>
      </c>
      <c r="D142" s="12" t="s">
        <v>70</v>
      </c>
      <c r="E142" s="12" t="s">
        <v>69</v>
      </c>
      <c r="F142" s="12" t="s">
        <v>62</v>
      </c>
      <c r="G142" s="12" t="s">
        <v>60</v>
      </c>
      <c r="H142" s="12" t="s">
        <v>70</v>
      </c>
      <c r="I142" s="12" t="s">
        <v>69</v>
      </c>
      <c r="J142" s="12" t="s">
        <v>62</v>
      </c>
      <c r="K142" s="12" t="s">
        <v>60</v>
      </c>
      <c r="L142" s="12" t="s">
        <v>70</v>
      </c>
      <c r="M142" s="12" t="s">
        <v>69</v>
      </c>
      <c r="N142" s="12" t="s">
        <v>62</v>
      </c>
    </row>
    <row r="143" spans="2:14" ht="15" thickBot="1" x14ac:dyDescent="0.25">
      <c r="B143" s="4" t="s">
        <v>71</v>
      </c>
      <c r="C143" s="10">
        <v>3</v>
      </c>
      <c r="D143" s="10">
        <v>0</v>
      </c>
      <c r="E143" s="10">
        <v>0</v>
      </c>
      <c r="F143" s="10">
        <v>3</v>
      </c>
      <c r="G143" s="10">
        <v>6</v>
      </c>
      <c r="H143" s="10">
        <v>0</v>
      </c>
      <c r="I143" s="10">
        <v>0</v>
      </c>
      <c r="J143" s="10">
        <v>6</v>
      </c>
      <c r="K143" s="6">
        <f>IF(C143=0,"-",(G143-C143)/C143)</f>
        <v>1</v>
      </c>
      <c r="L143" s="6" t="str">
        <f t="shared" ref="L143:N147" si="15">IF(D143=0,"-",(H143-D143)/D143)</f>
        <v>-</v>
      </c>
      <c r="M143" s="6" t="str">
        <f t="shared" si="15"/>
        <v>-</v>
      </c>
      <c r="N143" s="6">
        <f t="shared" si="15"/>
        <v>1</v>
      </c>
    </row>
    <row r="144" spans="2:14" ht="15" thickBot="1" x14ac:dyDescent="0.25">
      <c r="B144" s="4" t="s">
        <v>72</v>
      </c>
      <c r="C144" s="10">
        <v>2</v>
      </c>
      <c r="D144" s="10">
        <v>0</v>
      </c>
      <c r="E144" s="10">
        <v>0</v>
      </c>
      <c r="F144" s="10">
        <v>2</v>
      </c>
      <c r="G144" s="10">
        <v>8</v>
      </c>
      <c r="H144" s="10">
        <v>0</v>
      </c>
      <c r="I144" s="10">
        <v>0</v>
      </c>
      <c r="J144" s="10">
        <v>8</v>
      </c>
      <c r="K144" s="6">
        <f t="shared" ref="K144:K147" si="16">IF(C144=0,"-",(G144-C144)/C144)</f>
        <v>3</v>
      </c>
      <c r="L144" s="6" t="str">
        <f t="shared" si="15"/>
        <v>-</v>
      </c>
      <c r="M144" s="6" t="str">
        <f t="shared" si="15"/>
        <v>-</v>
      </c>
      <c r="N144" s="6">
        <f t="shared" si="15"/>
        <v>3</v>
      </c>
    </row>
    <row r="145" spans="2:14" ht="15" thickBot="1" x14ac:dyDescent="0.25">
      <c r="B145" s="4" t="s">
        <v>73</v>
      </c>
      <c r="C145" s="10">
        <v>51</v>
      </c>
      <c r="D145" s="10">
        <v>0</v>
      </c>
      <c r="E145" s="10">
        <v>0</v>
      </c>
      <c r="F145" s="10">
        <v>51</v>
      </c>
      <c r="G145" s="10">
        <v>40</v>
      </c>
      <c r="H145" s="10">
        <v>0</v>
      </c>
      <c r="I145" s="10">
        <v>0</v>
      </c>
      <c r="J145" s="10">
        <v>40</v>
      </c>
      <c r="K145" s="6">
        <f t="shared" si="16"/>
        <v>-0.21568627450980393</v>
      </c>
      <c r="L145" s="6" t="str">
        <f t="shared" si="15"/>
        <v>-</v>
      </c>
      <c r="M145" s="6" t="str">
        <f t="shared" si="15"/>
        <v>-</v>
      </c>
      <c r="N145" s="6">
        <f t="shared" si="15"/>
        <v>-0.21568627450980393</v>
      </c>
    </row>
    <row r="146" spans="2:14" ht="15" thickBot="1" x14ac:dyDescent="0.25">
      <c r="B146" s="4" t="s">
        <v>74</v>
      </c>
      <c r="C146" s="10">
        <v>16</v>
      </c>
      <c r="D146" s="10">
        <v>0</v>
      </c>
      <c r="E146" s="10">
        <v>1</v>
      </c>
      <c r="F146" s="10">
        <v>17</v>
      </c>
      <c r="G146" s="10">
        <v>13</v>
      </c>
      <c r="H146" s="10">
        <v>0</v>
      </c>
      <c r="I146" s="10">
        <v>3</v>
      </c>
      <c r="J146" s="10">
        <v>16</v>
      </c>
      <c r="K146" s="6">
        <f t="shared" si="16"/>
        <v>-0.1875</v>
      </c>
      <c r="L146" s="6" t="str">
        <f t="shared" si="15"/>
        <v>-</v>
      </c>
      <c r="M146" s="6">
        <f t="shared" si="15"/>
        <v>2</v>
      </c>
      <c r="N146" s="6">
        <f t="shared" si="15"/>
        <v>-5.8823529411764705E-2</v>
      </c>
    </row>
    <row r="147" spans="2:14" ht="15" thickBot="1" x14ac:dyDescent="0.25">
      <c r="B147" s="4" t="s">
        <v>75</v>
      </c>
      <c r="C147" s="10">
        <v>0</v>
      </c>
      <c r="D147" s="10">
        <v>0</v>
      </c>
      <c r="E147" s="10">
        <v>2</v>
      </c>
      <c r="F147" s="10">
        <v>2</v>
      </c>
      <c r="G147" s="10">
        <v>0</v>
      </c>
      <c r="H147" s="10">
        <v>0</v>
      </c>
      <c r="I147" s="10">
        <v>0</v>
      </c>
      <c r="J147" s="10">
        <v>0</v>
      </c>
      <c r="K147" s="6" t="str">
        <f t="shared" si="16"/>
        <v>-</v>
      </c>
      <c r="L147" s="6" t="str">
        <f t="shared" si="15"/>
        <v>-</v>
      </c>
      <c r="M147" s="6">
        <f t="shared" si="15"/>
        <v>-1</v>
      </c>
      <c r="N147" s="6">
        <f t="shared" si="15"/>
        <v>-1</v>
      </c>
    </row>
    <row r="148" spans="2:14" ht="15" thickBot="1" x14ac:dyDescent="0.25">
      <c r="B148" s="7" t="s">
        <v>68</v>
      </c>
      <c r="C148" s="10">
        <v>72</v>
      </c>
      <c r="D148" s="10">
        <v>0</v>
      </c>
      <c r="E148" s="10">
        <v>3</v>
      </c>
      <c r="F148" s="10">
        <v>75</v>
      </c>
      <c r="G148" s="10">
        <v>67</v>
      </c>
      <c r="H148" s="10">
        <v>0</v>
      </c>
      <c r="I148" s="10">
        <v>3</v>
      </c>
      <c r="J148" s="10">
        <v>70</v>
      </c>
      <c r="K148" s="6">
        <f t="shared" ref="K148" si="17">IF(C148=0,"-",(G148-C148)/C148)</f>
        <v>-6.9444444444444448E-2</v>
      </c>
      <c r="L148" s="6" t="str">
        <f t="shared" ref="L148" si="18">IF(D148=0,"-",(H148-D148)/D148)</f>
        <v>-</v>
      </c>
      <c r="M148" s="6">
        <f t="shared" ref="M148" si="19">IF(E148=0,"-",(I148-E148)/E148)</f>
        <v>0</v>
      </c>
      <c r="N148" s="6">
        <f t="shared" ref="N148" si="20">IF(F148=0,"-",(J148-F148)/F148)</f>
        <v>-6.6666666666666666E-2</v>
      </c>
    </row>
    <row r="149" spans="2:14" ht="29.25" thickBot="1" x14ac:dyDescent="0.25">
      <c r="B149" s="7" t="s">
        <v>76</v>
      </c>
      <c r="C149" s="6">
        <f t="shared" ref="C149:J150" si="21">IF(C143=0,"-",(C143/(C143+C145)))</f>
        <v>5.5555555555555552E-2</v>
      </c>
      <c r="D149" s="6" t="str">
        <f t="shared" si="21"/>
        <v>-</v>
      </c>
      <c r="E149" s="6" t="str">
        <f t="shared" si="21"/>
        <v>-</v>
      </c>
      <c r="F149" s="6">
        <f t="shared" si="21"/>
        <v>5.5555555555555552E-2</v>
      </c>
      <c r="G149" s="6">
        <f t="shared" si="21"/>
        <v>0.13043478260869565</v>
      </c>
      <c r="H149" s="6" t="str">
        <f t="shared" si="21"/>
        <v>-</v>
      </c>
      <c r="I149" s="6" t="str">
        <f t="shared" si="21"/>
        <v>-</v>
      </c>
      <c r="J149" s="6">
        <f t="shared" si="21"/>
        <v>0.13043478260869565</v>
      </c>
      <c r="K149" s="6">
        <f>IF(OR(C149="-",G149="-"),"-",(G149-C149)/C149)</f>
        <v>1.3478260869565217</v>
      </c>
      <c r="L149" s="6" t="str">
        <f t="shared" ref="L149:N150" si="22">IF(OR(D149="-",H149="-"),"-",(H149-D149)/D149)</f>
        <v>-</v>
      </c>
      <c r="M149" s="6" t="str">
        <f t="shared" si="22"/>
        <v>-</v>
      </c>
      <c r="N149" s="6">
        <f t="shared" si="22"/>
        <v>1.3478260869565217</v>
      </c>
    </row>
    <row r="150" spans="2:14" ht="29.25" thickBot="1" x14ac:dyDescent="0.25">
      <c r="B150" s="7" t="s">
        <v>77</v>
      </c>
      <c r="C150" s="6">
        <f t="shared" si="21"/>
        <v>0.1111111111111111</v>
      </c>
      <c r="D150" s="6" t="str">
        <f t="shared" si="21"/>
        <v>-</v>
      </c>
      <c r="E150" s="6" t="str">
        <f t="shared" si="21"/>
        <v>-</v>
      </c>
      <c r="F150" s="6">
        <f t="shared" si="21"/>
        <v>0.10526315789473684</v>
      </c>
      <c r="G150" s="6">
        <f t="shared" si="21"/>
        <v>0.38095238095238093</v>
      </c>
      <c r="H150" s="6" t="str">
        <f t="shared" si="21"/>
        <v>-</v>
      </c>
      <c r="I150" s="6" t="str">
        <f t="shared" si="21"/>
        <v>-</v>
      </c>
      <c r="J150" s="6">
        <f t="shared" si="21"/>
        <v>0.33333333333333331</v>
      </c>
      <c r="K150" s="6">
        <f>IF(OR(C150="-",G150="-"),"-",(G150-C150)/C150)</f>
        <v>2.4285714285714284</v>
      </c>
      <c r="L150" s="6" t="str">
        <f t="shared" si="22"/>
        <v>-</v>
      </c>
      <c r="M150" s="6" t="str">
        <f t="shared" si="22"/>
        <v>-</v>
      </c>
      <c r="N150" s="6">
        <f t="shared" si="22"/>
        <v>2.1666666666666665</v>
      </c>
    </row>
    <row r="151" spans="2:14" ht="14.25" x14ac:dyDescent="0.2">
      <c r="B151" s="7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</row>
    <row r="154" spans="2:14" ht="14.25" x14ac:dyDescent="0.2">
      <c r="B154" s="7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</row>
    <row r="155" spans="2:14" ht="14.25" x14ac:dyDescent="0.2">
      <c r="B155" s="7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</row>
    <row r="156" spans="2:14" ht="29.25" customHeight="1" thickBot="1" x14ac:dyDescent="0.25">
      <c r="B156" s="7"/>
      <c r="C156" s="8" t="s">
        <v>103</v>
      </c>
      <c r="D156" s="8" t="s">
        <v>104</v>
      </c>
      <c r="E156" s="8" t="s">
        <v>99</v>
      </c>
    </row>
    <row r="157" spans="2:14" ht="15" thickBot="1" x14ac:dyDescent="0.25">
      <c r="B157" s="4" t="s">
        <v>94</v>
      </c>
      <c r="C157" s="19">
        <v>67</v>
      </c>
      <c r="D157" s="19">
        <v>53</v>
      </c>
      <c r="E157" s="18">
        <f>IF(C157=0,"-",(D157-C157)/C157)</f>
        <v>-0.20895522388059701</v>
      </c>
      <c r="F157" s="18"/>
      <c r="G157" s="18"/>
      <c r="H157" s="18"/>
      <c r="I157" s="18"/>
      <c r="J157" s="18"/>
      <c r="K157" s="18"/>
      <c r="L157" s="18"/>
      <c r="M157" s="18"/>
      <c r="N157" s="18"/>
    </row>
    <row r="158" spans="2:14" ht="15" thickBot="1" x14ac:dyDescent="0.25">
      <c r="B158" s="4" t="s">
        <v>95</v>
      </c>
      <c r="C158" s="19">
        <v>5</v>
      </c>
      <c r="D158" s="19">
        <v>13</v>
      </c>
      <c r="E158" s="18">
        <f t="shared" ref="E158:E159" si="23">IF(C158=0,"-",(D158-C158)/C158)</f>
        <v>1.6</v>
      </c>
      <c r="F158" s="18"/>
      <c r="G158" s="18"/>
      <c r="H158" s="18"/>
      <c r="I158" s="18"/>
      <c r="J158" s="18"/>
      <c r="K158" s="18"/>
      <c r="L158" s="18"/>
      <c r="M158" s="18"/>
      <c r="N158" s="18"/>
    </row>
    <row r="159" spans="2:14" ht="15" thickBot="1" x14ac:dyDescent="0.25">
      <c r="B159" s="4" t="s">
        <v>96</v>
      </c>
      <c r="C159" s="19">
        <v>0</v>
      </c>
      <c r="D159" s="19">
        <v>1</v>
      </c>
      <c r="E159" s="18" t="str">
        <f t="shared" si="23"/>
        <v>-</v>
      </c>
      <c r="F159" s="18"/>
      <c r="G159" s="18"/>
      <c r="H159" s="18"/>
      <c r="I159" s="18"/>
      <c r="J159" s="18"/>
      <c r="K159" s="18"/>
      <c r="L159" s="18"/>
      <c r="M159" s="18"/>
      <c r="N159" s="18"/>
    </row>
    <row r="160" spans="2:14" ht="15" thickBot="1" x14ac:dyDescent="0.25">
      <c r="B160" s="4" t="s">
        <v>97</v>
      </c>
      <c r="C160" s="18">
        <f>IF(C157=0,"-",C157/(C157+C158+C159))</f>
        <v>0.93055555555555558</v>
      </c>
      <c r="D160" s="18">
        <f>IF(D157=0,"-",D157/(D157+D158+D159))</f>
        <v>0.79104477611940294</v>
      </c>
      <c r="E160" s="18">
        <f>IF(OR(C160="-",D160="-"),"-",(D160-C160)/C160)</f>
        <v>-0.14992203163288045</v>
      </c>
      <c r="F160" s="18"/>
      <c r="G160" s="18"/>
      <c r="H160" s="18"/>
      <c r="I160" s="18"/>
      <c r="J160" s="18"/>
      <c r="K160" s="18"/>
      <c r="L160" s="18"/>
      <c r="M160" s="18"/>
      <c r="N160" s="18"/>
    </row>
    <row r="161" spans="2:14" ht="14.25" x14ac:dyDescent="0.2">
      <c r="B161" s="7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</row>
    <row r="162" spans="2:14" ht="14.25" x14ac:dyDescent="0.2">
      <c r="B162" s="7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</row>
    <row r="163" spans="2:14" ht="14.25" x14ac:dyDescent="0.2">
      <c r="B163" s="7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</row>
    <row r="165" spans="2:14" ht="42.75" customHeight="1" thickBot="1" x14ac:dyDescent="0.25">
      <c r="C165" s="8" t="s">
        <v>103</v>
      </c>
      <c r="D165" s="8" t="s">
        <v>104</v>
      </c>
      <c r="E165" s="8" t="s">
        <v>99</v>
      </c>
    </row>
    <row r="166" spans="2:14" ht="20.100000000000001" customHeight="1" thickBot="1" x14ac:dyDescent="0.25">
      <c r="B166" s="4" t="s">
        <v>38</v>
      </c>
      <c r="C166" s="5">
        <v>4</v>
      </c>
      <c r="D166" s="5">
        <v>1</v>
      </c>
      <c r="E166" s="6">
        <f>IF(C166=0,"-",(D166-C166)/C166)</f>
        <v>-0.75</v>
      </c>
    </row>
    <row r="167" spans="2:14" ht="20.100000000000001" customHeight="1" thickBot="1" x14ac:dyDescent="0.25">
      <c r="B167" s="4" t="s">
        <v>41</v>
      </c>
      <c r="C167" s="5">
        <v>3</v>
      </c>
      <c r="D167" s="5">
        <v>1</v>
      </c>
      <c r="E167" s="6">
        <f t="shared" ref="E167:E168" si="24">IF(C167=0,"-",(D167-C167)/C167)</f>
        <v>-0.66666666666666663</v>
      </c>
    </row>
    <row r="168" spans="2:14" ht="20.100000000000001" customHeight="1" thickBot="1" x14ac:dyDescent="0.25">
      <c r="B168" s="4" t="s">
        <v>42</v>
      </c>
      <c r="C168" s="5">
        <v>1</v>
      </c>
      <c r="D168" s="5">
        <v>0</v>
      </c>
      <c r="E168" s="6">
        <f t="shared" si="24"/>
        <v>-1</v>
      </c>
    </row>
    <row r="169" spans="2:14" ht="20.100000000000001" customHeight="1" thickBot="1" x14ac:dyDescent="0.25">
      <c r="B169" s="4" t="s">
        <v>98</v>
      </c>
      <c r="C169" s="6">
        <f>IF(C166=0,"-",(C167+C168)/C166)</f>
        <v>1</v>
      </c>
      <c r="D169" s="6">
        <f>IF(D166=0,"-",(D167+D168)/D166)</f>
        <v>1</v>
      </c>
      <c r="E169" s="6">
        <f t="shared" ref="E169:E171" si="25">IF(OR(C169="-",D169="-"),"-",(D169-C169)/C169)</f>
        <v>0</v>
      </c>
    </row>
    <row r="170" spans="2:14" ht="20.100000000000001" customHeight="1" thickBot="1" x14ac:dyDescent="0.25">
      <c r="B170" s="4" t="s">
        <v>39</v>
      </c>
      <c r="C170" s="6">
        <v>1</v>
      </c>
      <c r="D170" s="6">
        <v>1</v>
      </c>
      <c r="E170" s="6">
        <f t="shared" si="25"/>
        <v>0</v>
      </c>
    </row>
    <row r="171" spans="2:14" ht="20.100000000000001" customHeight="1" thickBot="1" x14ac:dyDescent="0.25">
      <c r="B171" s="4" t="s">
        <v>40</v>
      </c>
      <c r="C171" s="6">
        <v>1</v>
      </c>
      <c r="D171" s="6" t="s">
        <v>105</v>
      </c>
      <c r="E171" s="6" t="str">
        <f t="shared" si="25"/>
        <v>-</v>
      </c>
    </row>
    <row r="172" spans="2:14" ht="20.100000000000001" customHeight="1" x14ac:dyDescent="0.2">
      <c r="B172" s="7"/>
      <c r="C172" s="18"/>
      <c r="D172" s="18"/>
      <c r="E172" s="18"/>
    </row>
    <row r="177" spans="2:8" ht="42.75" customHeight="1" thickBot="1" x14ac:dyDescent="0.25">
      <c r="C177" s="8" t="s">
        <v>103</v>
      </c>
      <c r="D177" s="8" t="s">
        <v>104</v>
      </c>
      <c r="E177" s="8" t="s">
        <v>99</v>
      </c>
    </row>
    <row r="178" spans="2:8" ht="15" thickBot="1" x14ac:dyDescent="0.25">
      <c r="B178" s="15" t="s">
        <v>81</v>
      </c>
      <c r="C178" s="5">
        <v>4</v>
      </c>
      <c r="D178" s="5">
        <v>3</v>
      </c>
      <c r="E178" s="6">
        <f>IF(C178=0,"-",(D178-C178)/C178)</f>
        <v>-0.25</v>
      </c>
      <c r="H178" s="13"/>
    </row>
    <row r="179" spans="2:8" ht="15" thickBot="1" x14ac:dyDescent="0.25">
      <c r="B179" s="4" t="s">
        <v>43</v>
      </c>
      <c r="C179" s="5">
        <v>4</v>
      </c>
      <c r="D179" s="5">
        <v>2</v>
      </c>
      <c r="E179" s="6">
        <f t="shared" ref="E179:E185" si="26">IF(C179=0,"-",(D179-C179)/C179)</f>
        <v>-0.5</v>
      </c>
      <c r="H179" s="13"/>
    </row>
    <row r="180" spans="2:8" ht="15" thickBot="1" x14ac:dyDescent="0.25">
      <c r="B180" s="4" t="s">
        <v>47</v>
      </c>
      <c r="C180" s="5">
        <v>0</v>
      </c>
      <c r="D180" s="5">
        <v>1</v>
      </c>
      <c r="E180" s="6" t="str">
        <f t="shared" si="26"/>
        <v>-</v>
      </c>
      <c r="H180" s="13"/>
    </row>
    <row r="181" spans="2:8" ht="15" thickBot="1" x14ac:dyDescent="0.25">
      <c r="B181" s="4" t="s">
        <v>78</v>
      </c>
      <c r="C181" s="5">
        <v>0</v>
      </c>
      <c r="D181" s="5">
        <v>0</v>
      </c>
      <c r="E181" s="6" t="str">
        <f t="shared" si="26"/>
        <v>-</v>
      </c>
      <c r="H181" s="13"/>
    </row>
    <row r="182" spans="2:8" ht="15" thickBot="1" x14ac:dyDescent="0.25">
      <c r="B182" s="15" t="s">
        <v>79</v>
      </c>
      <c r="C182" s="5">
        <v>60</v>
      </c>
      <c r="D182" s="5">
        <v>65</v>
      </c>
      <c r="E182" s="6">
        <f t="shared" si="26"/>
        <v>8.3333333333333329E-2</v>
      </c>
      <c r="H182" s="13"/>
    </row>
    <row r="183" spans="2:8" ht="15" thickBot="1" x14ac:dyDescent="0.25">
      <c r="B183" s="4" t="s">
        <v>47</v>
      </c>
      <c r="C183" s="5">
        <v>56</v>
      </c>
      <c r="D183" s="5">
        <v>63</v>
      </c>
      <c r="E183" s="6">
        <f t="shared" si="26"/>
        <v>0.125</v>
      </c>
      <c r="H183" s="13"/>
    </row>
    <row r="184" spans="2:8" ht="15" thickBot="1" x14ac:dyDescent="0.25">
      <c r="B184" s="4" t="s">
        <v>70</v>
      </c>
      <c r="C184" s="5">
        <v>0</v>
      </c>
      <c r="D184" s="5">
        <v>0</v>
      </c>
      <c r="E184" s="6" t="str">
        <f t="shared" si="26"/>
        <v>-</v>
      </c>
      <c r="H184" s="13"/>
    </row>
    <row r="185" spans="2:8" ht="15" thickBot="1" x14ac:dyDescent="0.25">
      <c r="B185" s="4" t="s">
        <v>80</v>
      </c>
      <c r="C185" s="5">
        <v>4</v>
      </c>
      <c r="D185" s="5">
        <v>2</v>
      </c>
      <c r="E185" s="6">
        <f t="shared" si="26"/>
        <v>-0.5</v>
      </c>
      <c r="H185" s="13"/>
    </row>
    <row r="196" spans="2:5" ht="42.75" customHeight="1" thickBot="1" x14ac:dyDescent="0.25">
      <c r="C196" s="8" t="s">
        <v>103</v>
      </c>
      <c r="D196" s="8" t="s">
        <v>104</v>
      </c>
      <c r="E196" s="8" t="s">
        <v>99</v>
      </c>
    </row>
    <row r="197" spans="2:5" ht="15" thickBot="1" x14ac:dyDescent="0.25">
      <c r="B197" s="4" t="s">
        <v>82</v>
      </c>
      <c r="C197" s="5">
        <v>3</v>
      </c>
      <c r="D197" s="5">
        <v>5</v>
      </c>
      <c r="E197" s="6">
        <f t="shared" ref="E197:E200" si="27">IF(C197=0,"-",(D197-C197)/C197)</f>
        <v>0.66666666666666663</v>
      </c>
    </row>
    <row r="198" spans="2:5" ht="15" thickBot="1" x14ac:dyDescent="0.25">
      <c r="B198" s="4" t="s">
        <v>83</v>
      </c>
      <c r="C198" s="5">
        <v>0</v>
      </c>
      <c r="D198" s="5">
        <v>0</v>
      </c>
      <c r="E198" s="6" t="str">
        <f t="shared" si="27"/>
        <v>-</v>
      </c>
    </row>
    <row r="199" spans="2:5" ht="15" thickBot="1" x14ac:dyDescent="0.25">
      <c r="B199" s="4" t="s">
        <v>84</v>
      </c>
      <c r="C199" s="5">
        <v>3</v>
      </c>
      <c r="D199" s="5">
        <v>5</v>
      </c>
      <c r="E199" s="6">
        <f t="shared" si="27"/>
        <v>0.66666666666666663</v>
      </c>
    </row>
    <row r="200" spans="2:5" ht="15" thickBot="1" x14ac:dyDescent="0.25">
      <c r="B200" s="4" t="s">
        <v>85</v>
      </c>
      <c r="C200" s="5">
        <v>3</v>
      </c>
      <c r="D200" s="5">
        <v>5</v>
      </c>
      <c r="E200" s="6">
        <f t="shared" si="27"/>
        <v>0.66666666666666663</v>
      </c>
    </row>
    <row r="201" spans="2:5" ht="14.25" x14ac:dyDescent="0.2">
      <c r="B201" s="7"/>
      <c r="C201" s="19"/>
      <c r="D201" s="19"/>
      <c r="E201" s="18"/>
    </row>
    <row r="206" spans="2:5" ht="42.75" customHeight="1" thickBot="1" x14ac:dyDescent="0.25">
      <c r="C206" s="8" t="s">
        <v>103</v>
      </c>
      <c r="D206" s="8" t="s">
        <v>104</v>
      </c>
      <c r="E206" s="8" t="s">
        <v>99</v>
      </c>
    </row>
    <row r="207" spans="2:5" ht="20.100000000000001" customHeight="1" thickBot="1" x14ac:dyDescent="0.25">
      <c r="B207" s="16" t="s">
        <v>88</v>
      </c>
      <c r="C207" s="5"/>
      <c r="D207" s="5"/>
      <c r="E207" s="6" t="str">
        <f t="shared" ref="E207:E210" si="28">IF(C207=0,"-",(D207-C207)/C207)</f>
        <v>-</v>
      </c>
    </row>
    <row r="208" spans="2:5" ht="20.100000000000001" customHeight="1" thickBot="1" x14ac:dyDescent="0.25">
      <c r="B208" s="17" t="s">
        <v>89</v>
      </c>
      <c r="C208" s="5">
        <v>3</v>
      </c>
      <c r="D208" s="5">
        <v>5</v>
      </c>
      <c r="E208" s="6">
        <f t="shared" si="28"/>
        <v>0.66666666666666663</v>
      </c>
    </row>
    <row r="209" spans="2:5" ht="20.100000000000001" customHeight="1" thickBot="1" x14ac:dyDescent="0.25">
      <c r="B209" s="17" t="s">
        <v>86</v>
      </c>
      <c r="C209" s="5">
        <v>3</v>
      </c>
      <c r="D209" s="5">
        <v>5</v>
      </c>
      <c r="E209" s="6">
        <f t="shared" si="28"/>
        <v>0.66666666666666663</v>
      </c>
    </row>
    <row r="210" spans="2:5" ht="20.100000000000001" customHeight="1" thickBot="1" x14ac:dyDescent="0.25">
      <c r="B210" s="17" t="s">
        <v>87</v>
      </c>
      <c r="C210" s="5">
        <v>0</v>
      </c>
      <c r="D210" s="5">
        <v>0</v>
      </c>
      <c r="E210" s="6" t="str">
        <f t="shared" si="28"/>
        <v>-</v>
      </c>
    </row>
    <row r="211" spans="2:5" ht="20.100000000000001" customHeight="1" thickBot="1" x14ac:dyDescent="0.25">
      <c r="B211" s="17" t="s">
        <v>90</v>
      </c>
      <c r="C211" s="5"/>
      <c r="D211" s="5"/>
      <c r="E211" s="6"/>
    </row>
    <row r="212" spans="2:5" ht="20.100000000000001" customHeight="1" thickBot="1" x14ac:dyDescent="0.25">
      <c r="B212" s="17" t="s">
        <v>89</v>
      </c>
      <c r="C212" s="5">
        <v>0</v>
      </c>
      <c r="D212" s="5">
        <v>0</v>
      </c>
      <c r="E212" s="6" t="str">
        <f>IF(C212=0,"-",(D212-C212)/C212)</f>
        <v>-</v>
      </c>
    </row>
    <row r="213" spans="2:5" ht="15" thickBot="1" x14ac:dyDescent="0.25">
      <c r="B213" s="17" t="s">
        <v>86</v>
      </c>
      <c r="C213" s="5">
        <v>0</v>
      </c>
      <c r="D213" s="5">
        <v>0</v>
      </c>
      <c r="E213" s="6" t="str">
        <f t="shared" ref="E213:E214" si="29">IF(C213=0,"-",(D213-C213)/C213)</f>
        <v>-</v>
      </c>
    </row>
    <row r="214" spans="2:5" ht="15" thickBot="1" x14ac:dyDescent="0.25">
      <c r="B214" s="17" t="s">
        <v>87</v>
      </c>
      <c r="C214" s="5">
        <v>0</v>
      </c>
      <c r="D214" s="5">
        <v>0</v>
      </c>
      <c r="E214" s="6" t="str">
        <f t="shared" si="29"/>
        <v>-</v>
      </c>
    </row>
    <row r="215" spans="2:5" ht="14.25" x14ac:dyDescent="0.2">
      <c r="B215" s="21"/>
      <c r="C215" s="19"/>
      <c r="D215" s="19"/>
      <c r="E215" s="18"/>
    </row>
    <row r="220" spans="2:5" ht="42.75" customHeight="1" thickBot="1" x14ac:dyDescent="0.25">
      <c r="C220" s="8" t="s">
        <v>103</v>
      </c>
      <c r="D220" s="8" t="s">
        <v>104</v>
      </c>
      <c r="E220" s="8" t="s">
        <v>99</v>
      </c>
    </row>
    <row r="221" spans="2:5" ht="15" thickBot="1" x14ac:dyDescent="0.25">
      <c r="B221" s="16" t="s">
        <v>91</v>
      </c>
      <c r="C221" s="5">
        <v>1</v>
      </c>
      <c r="D221" s="5">
        <v>6</v>
      </c>
      <c r="E221" s="6">
        <f t="shared" ref="E221:E223" si="30">IF(C221=0,"-",(D221-C221)/C221)</f>
        <v>5</v>
      </c>
    </row>
    <row r="222" spans="2:5" ht="15" thickBot="1" x14ac:dyDescent="0.25">
      <c r="B222" s="16" t="s">
        <v>92</v>
      </c>
      <c r="C222" s="5">
        <v>4</v>
      </c>
      <c r="D222" s="5">
        <v>10</v>
      </c>
      <c r="E222" s="6">
        <f t="shared" si="30"/>
        <v>1.5</v>
      </c>
    </row>
    <row r="223" spans="2:5" ht="15" thickBot="1" x14ac:dyDescent="0.25">
      <c r="B223" s="16" t="s">
        <v>93</v>
      </c>
      <c r="C223" s="5">
        <v>12</v>
      </c>
      <c r="D223" s="5">
        <v>14</v>
      </c>
      <c r="E223" s="6">
        <f t="shared" si="30"/>
        <v>0.16666666666666666</v>
      </c>
    </row>
    <row r="224" spans="2:5" ht="15" thickBot="1" x14ac:dyDescent="0.25">
      <c r="C224" s="5"/>
      <c r="D224" s="5"/>
      <c r="E224" s="6"/>
    </row>
    <row r="225" spans="3:5" ht="15" thickBot="1" x14ac:dyDescent="0.25">
      <c r="C225" s="5"/>
      <c r="D225" s="5"/>
      <c r="E225" s="6"/>
    </row>
    <row r="226" spans="3:5" ht="15" thickBot="1" x14ac:dyDescent="0.25">
      <c r="C226" s="5"/>
      <c r="D226" s="5"/>
      <c r="E226" s="6"/>
    </row>
    <row r="227" spans="3:5" ht="15" thickBot="1" x14ac:dyDescent="0.25">
      <c r="C227" s="5"/>
      <c r="D227" s="5"/>
      <c r="E227" s="6"/>
    </row>
    <row r="228" spans="3:5" ht="15" thickBot="1" x14ac:dyDescent="0.25">
      <c r="C228" s="5"/>
      <c r="D228" s="5"/>
      <c r="E228" s="6"/>
    </row>
  </sheetData>
  <mergeCells count="6">
    <mergeCell ref="C126:F126"/>
    <mergeCell ref="G126:J126"/>
    <mergeCell ref="K126:N126"/>
    <mergeCell ref="C141:F141"/>
    <mergeCell ref="G141:J141"/>
    <mergeCell ref="K141:N141"/>
  </mergeCells>
  <pageMargins left="0.70866141732283472" right="0.70866141732283472" top="0.74803149606299213" bottom="0.74803149606299213" header="0.31496062992125984" footer="0.31496062992125984"/>
  <pageSetup paperSize="9" scale="35" fitToWidth="2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228"/>
  <sheetViews>
    <sheetView workbookViewId="0"/>
  </sheetViews>
  <sheetFormatPr baseColWidth="10" defaultRowHeight="12.75" x14ac:dyDescent="0.2"/>
  <cols>
    <col min="2" max="2" width="56.875" bestFit="1" customWidth="1"/>
    <col min="3" max="4" width="12.5" customWidth="1"/>
    <col min="5" max="5" width="12.75" customWidth="1"/>
    <col min="6" max="6" width="8.75" bestFit="1" customWidth="1"/>
    <col min="7" max="7" width="11.625" customWidth="1"/>
    <col min="8" max="8" width="12.125" customWidth="1"/>
    <col min="9" max="9" width="12.75" customWidth="1"/>
    <col min="10" max="10" width="8.75" bestFit="1" customWidth="1"/>
    <col min="11" max="11" width="11.625" bestFit="1" customWidth="1"/>
    <col min="12" max="12" width="12" bestFit="1" customWidth="1"/>
    <col min="13" max="13" width="12.75" customWidth="1"/>
    <col min="14" max="14" width="9.625" bestFit="1" customWidth="1"/>
  </cols>
  <sheetData>
    <row r="1" spans="1:5" ht="15" thickBot="1" x14ac:dyDescent="0.25">
      <c r="A1" s="5"/>
      <c r="B1" s="5"/>
    </row>
    <row r="2" spans="1:5" ht="15" thickBot="1" x14ac:dyDescent="0.25">
      <c r="A2" s="5"/>
      <c r="B2" s="5"/>
    </row>
    <row r="3" spans="1:5" ht="15" thickBot="1" x14ac:dyDescent="0.25">
      <c r="A3" s="5"/>
      <c r="B3" s="5"/>
    </row>
    <row r="11" spans="1:5" ht="27" customHeight="1" x14ac:dyDescent="0.2">
      <c r="B11" s="20" t="str">
        <f>Portada!B9</f>
        <v>1º Trimestre 2023</v>
      </c>
    </row>
    <row r="13" spans="1:5" ht="42.75" customHeight="1" thickBot="1" x14ac:dyDescent="0.25">
      <c r="C13" s="8" t="s">
        <v>103</v>
      </c>
      <c r="D13" s="8" t="s">
        <v>104</v>
      </c>
      <c r="E13" s="8" t="s">
        <v>99</v>
      </c>
    </row>
    <row r="14" spans="1:5" ht="20.100000000000001" customHeight="1" thickBot="1" x14ac:dyDescent="0.25">
      <c r="B14" s="4" t="s">
        <v>22</v>
      </c>
      <c r="C14" s="5">
        <v>458</v>
      </c>
      <c r="D14" s="5">
        <v>717</v>
      </c>
      <c r="E14" s="6">
        <f>IF(C14&gt;0,(D14-C14)/C14)</f>
        <v>0.56550218340611358</v>
      </c>
    </row>
    <row r="15" spans="1:5" ht="20.100000000000001" customHeight="1" thickBot="1" x14ac:dyDescent="0.25">
      <c r="B15" s="4" t="s">
        <v>17</v>
      </c>
      <c r="C15" s="5">
        <v>458</v>
      </c>
      <c r="D15" s="5">
        <v>717</v>
      </c>
      <c r="E15" s="6">
        <f t="shared" ref="E15:E25" si="0">IF(C15&gt;0,(D15-C15)/C15)</f>
        <v>0.56550218340611358</v>
      </c>
    </row>
    <row r="16" spans="1:5" ht="20.100000000000001" customHeight="1" thickBot="1" x14ac:dyDescent="0.25">
      <c r="B16" s="4" t="s">
        <v>18</v>
      </c>
      <c r="C16" s="5">
        <v>248</v>
      </c>
      <c r="D16" s="5">
        <v>335</v>
      </c>
      <c r="E16" s="6">
        <f t="shared" si="0"/>
        <v>0.35080645161290325</v>
      </c>
    </row>
    <row r="17" spans="2:5" ht="20.100000000000001" customHeight="1" thickBot="1" x14ac:dyDescent="0.25">
      <c r="B17" s="4" t="s">
        <v>19</v>
      </c>
      <c r="C17" s="5">
        <v>210</v>
      </c>
      <c r="D17" s="5">
        <v>382</v>
      </c>
      <c r="E17" s="6">
        <f t="shared" si="0"/>
        <v>0.81904761904761902</v>
      </c>
    </row>
    <row r="18" spans="2:5" ht="20.100000000000001" customHeight="1" thickBot="1" x14ac:dyDescent="0.25">
      <c r="B18" s="4" t="s">
        <v>100</v>
      </c>
      <c r="C18" s="5">
        <v>3</v>
      </c>
      <c r="D18" s="5">
        <v>0</v>
      </c>
      <c r="E18" s="6">
        <f>IF(C18=0,"-",(D18-C18)/C18)</f>
        <v>-1</v>
      </c>
    </row>
    <row r="19" spans="2:5" ht="20.100000000000001" customHeight="1" thickBot="1" x14ac:dyDescent="0.25">
      <c r="B19" s="4" t="s">
        <v>101</v>
      </c>
      <c r="C19" s="5">
        <v>2</v>
      </c>
      <c r="D19" s="5">
        <v>0</v>
      </c>
      <c r="E19" s="6">
        <f>IF(C19=0,"-",(D19-C19)/C19)</f>
        <v>-1</v>
      </c>
    </row>
    <row r="20" spans="2:5" ht="20.100000000000001" customHeight="1" thickBot="1" x14ac:dyDescent="0.25">
      <c r="B20" s="4" t="s">
        <v>20</v>
      </c>
      <c r="C20" s="6">
        <f>C17/C15</f>
        <v>0.45851528384279477</v>
      </c>
      <c r="D20" s="6">
        <f>D17/D15</f>
        <v>0.53277545327754527</v>
      </c>
      <c r="E20" s="6">
        <f t="shared" si="0"/>
        <v>0.16195789333864632</v>
      </c>
    </row>
    <row r="21" spans="2:5" ht="30" customHeight="1" thickBot="1" x14ac:dyDescent="0.25">
      <c r="B21" s="4" t="s">
        <v>23</v>
      </c>
      <c r="C21" s="5">
        <v>15</v>
      </c>
      <c r="D21" s="5">
        <v>11</v>
      </c>
      <c r="E21" s="6">
        <f t="shared" si="0"/>
        <v>-0.26666666666666666</v>
      </c>
    </row>
    <row r="22" spans="2:5" ht="20.100000000000001" customHeight="1" thickBot="1" x14ac:dyDescent="0.25">
      <c r="B22" s="4" t="s">
        <v>24</v>
      </c>
      <c r="C22" s="5">
        <v>7</v>
      </c>
      <c r="D22" s="5">
        <v>4</v>
      </c>
      <c r="E22" s="6">
        <f t="shared" si="0"/>
        <v>-0.42857142857142855</v>
      </c>
    </row>
    <row r="23" spans="2:5" ht="20.100000000000001" customHeight="1" thickBot="1" x14ac:dyDescent="0.25">
      <c r="B23" s="4" t="s">
        <v>25</v>
      </c>
      <c r="C23" s="5">
        <v>8</v>
      </c>
      <c r="D23" s="5">
        <v>7</v>
      </c>
      <c r="E23" s="6">
        <f t="shared" si="0"/>
        <v>-0.125</v>
      </c>
    </row>
    <row r="24" spans="2:5" ht="20.100000000000001" customHeight="1" thickBot="1" x14ac:dyDescent="0.25">
      <c r="B24" s="4" t="s">
        <v>21</v>
      </c>
      <c r="C24" s="6">
        <f>C23/C21</f>
        <v>0.53333333333333333</v>
      </c>
      <c r="D24" s="6">
        <f t="shared" ref="D24" si="1">D23/D21</f>
        <v>0.63636363636363635</v>
      </c>
      <c r="E24" s="6">
        <f t="shared" si="0"/>
        <v>0.19318181818181818</v>
      </c>
    </row>
    <row r="25" spans="2:5" ht="20.100000000000001" customHeight="1" thickBot="1" x14ac:dyDescent="0.25">
      <c r="B25" s="7" t="s">
        <v>26</v>
      </c>
      <c r="C25" s="6">
        <v>0.13651388835071551</v>
      </c>
      <c r="D25" s="6">
        <v>0.21108163884137671</v>
      </c>
      <c r="E25" s="6">
        <f t="shared" si="0"/>
        <v>0.54622830974596848</v>
      </c>
    </row>
    <row r="33" spans="2:5" ht="42.75" customHeight="1" thickBot="1" x14ac:dyDescent="0.25">
      <c r="C33" s="8" t="s">
        <v>103</v>
      </c>
      <c r="D33" s="8" t="s">
        <v>104</v>
      </c>
      <c r="E33" s="8" t="s">
        <v>99</v>
      </c>
    </row>
    <row r="34" spans="2:5" ht="20.100000000000001" customHeight="1" thickBot="1" x14ac:dyDescent="0.25">
      <c r="B34" s="4" t="s">
        <v>27</v>
      </c>
      <c r="C34" s="5">
        <v>90</v>
      </c>
      <c r="D34" s="5">
        <v>92</v>
      </c>
      <c r="E34" s="6">
        <f>IF(C34&gt;0,(D34-C34)/C34,"-")</f>
        <v>2.2222222222222223E-2</v>
      </c>
    </row>
    <row r="35" spans="2:5" ht="20.100000000000001" customHeight="1" thickBot="1" x14ac:dyDescent="0.25">
      <c r="B35" s="4" t="s">
        <v>29</v>
      </c>
      <c r="C35" s="5">
        <v>0</v>
      </c>
      <c r="D35" s="5">
        <v>0</v>
      </c>
      <c r="E35" s="6" t="str">
        <f t="shared" ref="E35:E37" si="2">IF(C35&gt;0,(D35-C35)/C35,"-")</f>
        <v>-</v>
      </c>
    </row>
    <row r="36" spans="2:5" ht="20.100000000000001" customHeight="1" thickBot="1" x14ac:dyDescent="0.25">
      <c r="B36" s="4" t="s">
        <v>28</v>
      </c>
      <c r="C36" s="5">
        <v>66</v>
      </c>
      <c r="D36" s="5">
        <v>72</v>
      </c>
      <c r="E36" s="6">
        <f t="shared" si="2"/>
        <v>9.0909090909090912E-2</v>
      </c>
    </row>
    <row r="37" spans="2:5" ht="20.100000000000001" customHeight="1" thickBot="1" x14ac:dyDescent="0.25">
      <c r="B37" s="4" t="s">
        <v>30</v>
      </c>
      <c r="C37" s="5">
        <v>24</v>
      </c>
      <c r="D37" s="5">
        <v>20</v>
      </c>
      <c r="E37" s="6">
        <f t="shared" si="2"/>
        <v>-0.16666666666666666</v>
      </c>
    </row>
    <row r="43" spans="2:5" ht="42.75" customHeight="1" thickBot="1" x14ac:dyDescent="0.25">
      <c r="C43" s="8" t="s">
        <v>103</v>
      </c>
      <c r="D43" s="8" t="s">
        <v>104</v>
      </c>
      <c r="E43" s="8" t="s">
        <v>99</v>
      </c>
    </row>
    <row r="44" spans="2:5" ht="20.100000000000001" customHeight="1" thickBot="1" x14ac:dyDescent="0.25">
      <c r="B44" s="4" t="s">
        <v>33</v>
      </c>
      <c r="C44" s="5">
        <v>108</v>
      </c>
      <c r="D44" s="5">
        <v>92</v>
      </c>
      <c r="E44" s="6">
        <f>IF(C44&gt;0,(D44-C44)/C44,"-")</f>
        <v>-0.14814814814814814</v>
      </c>
    </row>
    <row r="45" spans="2:5" ht="20.100000000000001" customHeight="1" thickBot="1" x14ac:dyDescent="0.25">
      <c r="B45" s="4" t="s">
        <v>34</v>
      </c>
      <c r="C45" s="5">
        <v>3</v>
      </c>
      <c r="D45" s="5">
        <v>5</v>
      </c>
      <c r="E45" s="6">
        <f t="shared" ref="E45:E51" si="3">IF(C45&gt;0,(D45-C45)/C45,"-")</f>
        <v>0.66666666666666663</v>
      </c>
    </row>
    <row r="46" spans="2:5" ht="20.100000000000001" customHeight="1" thickBot="1" x14ac:dyDescent="0.25">
      <c r="B46" s="4" t="s">
        <v>31</v>
      </c>
      <c r="C46" s="5">
        <v>16</v>
      </c>
      <c r="D46" s="5">
        <v>17</v>
      </c>
      <c r="E46" s="6">
        <f t="shared" si="3"/>
        <v>6.25E-2</v>
      </c>
    </row>
    <row r="47" spans="2:5" ht="20.100000000000001" customHeight="1" thickBot="1" x14ac:dyDescent="0.25">
      <c r="B47" s="4" t="s">
        <v>32</v>
      </c>
      <c r="C47" s="5">
        <v>194</v>
      </c>
      <c r="D47" s="5">
        <v>190</v>
      </c>
      <c r="E47" s="6">
        <f t="shared" si="3"/>
        <v>-2.0618556701030927E-2</v>
      </c>
    </row>
    <row r="48" spans="2:5" ht="20.100000000000001" customHeight="1" thickBot="1" x14ac:dyDescent="0.25">
      <c r="B48" s="4" t="s">
        <v>35</v>
      </c>
      <c r="C48" s="5">
        <v>31</v>
      </c>
      <c r="D48" s="5">
        <v>70</v>
      </c>
      <c r="E48" s="6">
        <f t="shared" si="3"/>
        <v>1.2580645161290323</v>
      </c>
    </row>
    <row r="49" spans="2:5" ht="20.100000000000001" customHeight="1" thickBot="1" x14ac:dyDescent="0.25">
      <c r="B49" s="4" t="s">
        <v>67</v>
      </c>
      <c r="C49" s="5">
        <v>259</v>
      </c>
      <c r="D49" s="5">
        <v>286</v>
      </c>
      <c r="E49" s="6">
        <f t="shared" si="3"/>
        <v>0.10424710424710425</v>
      </c>
    </row>
    <row r="50" spans="2:5" ht="20.100000000000001" customHeight="1" collapsed="1" thickBot="1" x14ac:dyDescent="0.25">
      <c r="B50" s="4" t="s">
        <v>36</v>
      </c>
      <c r="C50" s="6">
        <f>C44/(C44+C45)</f>
        <v>0.97297297297297303</v>
      </c>
      <c r="D50" s="6">
        <f>D44/(D44+D45)</f>
        <v>0.94845360824742264</v>
      </c>
      <c r="E50" s="6">
        <f t="shared" si="3"/>
        <v>-2.5200458190149006E-2</v>
      </c>
    </row>
    <row r="51" spans="2:5" ht="20.100000000000001" customHeight="1" thickBot="1" x14ac:dyDescent="0.25">
      <c r="B51" s="4" t="s">
        <v>37</v>
      </c>
      <c r="C51" s="6">
        <f>C47/(C46+C47)</f>
        <v>0.92380952380952386</v>
      </c>
      <c r="D51" s="6">
        <f t="shared" ref="D51" si="4">D47/(D46+D47)</f>
        <v>0.91787439613526567</v>
      </c>
      <c r="E51" s="6">
        <f t="shared" si="3"/>
        <v>-6.4246227401763903E-3</v>
      </c>
    </row>
    <row r="57" spans="2:5" ht="42.75" customHeight="1" thickBot="1" x14ac:dyDescent="0.25">
      <c r="C57" s="8" t="s">
        <v>103</v>
      </c>
      <c r="D57" s="8" t="s">
        <v>104</v>
      </c>
      <c r="E57" s="8" t="s">
        <v>99</v>
      </c>
    </row>
    <row r="58" spans="2:5" ht="20.100000000000001" customHeight="1" thickBot="1" x14ac:dyDescent="0.25">
      <c r="B58" s="4" t="s">
        <v>38</v>
      </c>
      <c r="C58" s="5">
        <v>84</v>
      </c>
      <c r="D58" s="5">
        <v>97</v>
      </c>
      <c r="E58" s="6">
        <f>IF(C58&gt;0,(D58-C58)/C58,"-")</f>
        <v>0.15476190476190477</v>
      </c>
    </row>
    <row r="59" spans="2:5" ht="20.100000000000001" customHeight="1" thickBot="1" x14ac:dyDescent="0.25">
      <c r="B59" s="4" t="s">
        <v>41</v>
      </c>
      <c r="C59" s="5">
        <v>36</v>
      </c>
      <c r="D59" s="5">
        <v>38</v>
      </c>
      <c r="E59" s="6">
        <f t="shared" ref="E59:E63" si="5">IF(C59&gt;0,(D59-C59)/C59,"-")</f>
        <v>5.5555555555555552E-2</v>
      </c>
    </row>
    <row r="60" spans="2:5" ht="20.100000000000001" customHeight="1" thickBot="1" x14ac:dyDescent="0.25">
      <c r="B60" s="4" t="s">
        <v>42</v>
      </c>
      <c r="C60" s="5">
        <v>45</v>
      </c>
      <c r="D60" s="5">
        <v>54</v>
      </c>
      <c r="E60" s="6">
        <f t="shared" si="5"/>
        <v>0.2</v>
      </c>
    </row>
    <row r="61" spans="2:5" ht="20.100000000000001" customHeight="1" collapsed="1" thickBot="1" x14ac:dyDescent="0.25">
      <c r="B61" s="4" t="s">
        <v>98</v>
      </c>
      <c r="C61" s="6">
        <f>(C59+C60)/C58</f>
        <v>0.9642857142857143</v>
      </c>
      <c r="D61" s="6">
        <f>(D59+D60)/D58</f>
        <v>0.94845360824742264</v>
      </c>
      <c r="E61" s="6">
        <f t="shared" si="5"/>
        <v>-1.6418480336006167E-2</v>
      </c>
    </row>
    <row r="62" spans="2:5" ht="20.100000000000001" customHeight="1" thickBot="1" x14ac:dyDescent="0.25">
      <c r="B62" s="4" t="s">
        <v>39</v>
      </c>
      <c r="C62" s="6">
        <v>0.97297297297297303</v>
      </c>
      <c r="D62" s="6">
        <v>0.88372093023255816</v>
      </c>
      <c r="E62" s="6">
        <f t="shared" si="5"/>
        <v>-9.173126614987083E-2</v>
      </c>
    </row>
    <row r="63" spans="2:5" ht="20.100000000000001" customHeight="1" thickBot="1" x14ac:dyDescent="0.25">
      <c r="B63" s="4" t="s">
        <v>40</v>
      </c>
      <c r="C63" s="6">
        <v>0.95744680851063835</v>
      </c>
      <c r="D63" s="6">
        <v>1</v>
      </c>
      <c r="E63" s="6">
        <f t="shared" si="5"/>
        <v>4.4444444444444391E-2</v>
      </c>
    </row>
    <row r="64" spans="2:5" ht="15" thickBot="1" x14ac:dyDescent="0.25">
      <c r="E64" s="6"/>
    </row>
    <row r="69" spans="2:5" ht="42.75" customHeight="1" thickBot="1" x14ac:dyDescent="0.25">
      <c r="C69" s="8" t="s">
        <v>103</v>
      </c>
      <c r="D69" s="8" t="s">
        <v>104</v>
      </c>
      <c r="E69" s="8" t="s">
        <v>99</v>
      </c>
    </row>
    <row r="70" spans="2:5" ht="20.100000000000001" customHeight="1" thickBot="1" x14ac:dyDescent="0.25">
      <c r="B70" s="4" t="s">
        <v>44</v>
      </c>
      <c r="C70" s="5">
        <v>522</v>
      </c>
      <c r="D70" s="5">
        <v>825</v>
      </c>
      <c r="E70" s="6">
        <f>IF(C70&gt;0,(D70-C70)/C70,"-")</f>
        <v>0.58045977011494254</v>
      </c>
    </row>
    <row r="71" spans="2:5" ht="20.100000000000001" customHeight="1" thickBot="1" x14ac:dyDescent="0.25">
      <c r="B71" s="4" t="s">
        <v>45</v>
      </c>
      <c r="C71" s="5">
        <v>115</v>
      </c>
      <c r="D71" s="5">
        <v>169</v>
      </c>
      <c r="E71" s="6">
        <f t="shared" ref="E71:E77" si="6">IF(C71&gt;0,(D71-C71)/C71,"-")</f>
        <v>0.46956521739130436</v>
      </c>
    </row>
    <row r="72" spans="2:5" ht="20.100000000000001" customHeight="1" thickBot="1" x14ac:dyDescent="0.25">
      <c r="B72" s="4" t="s">
        <v>43</v>
      </c>
      <c r="C72" s="5">
        <v>1</v>
      </c>
      <c r="D72" s="5">
        <v>4</v>
      </c>
      <c r="E72" s="6">
        <f t="shared" si="6"/>
        <v>3</v>
      </c>
    </row>
    <row r="73" spans="2:5" ht="20.100000000000001" customHeight="1" thickBot="1" x14ac:dyDescent="0.25">
      <c r="B73" s="4" t="s">
        <v>46</v>
      </c>
      <c r="C73" s="5">
        <v>317</v>
      </c>
      <c r="D73" s="5">
        <v>526</v>
      </c>
      <c r="E73" s="6">
        <f t="shared" si="6"/>
        <v>0.65930599369085174</v>
      </c>
    </row>
    <row r="74" spans="2:5" ht="20.100000000000001" customHeight="1" thickBot="1" x14ac:dyDescent="0.25">
      <c r="B74" s="4" t="s">
        <v>47</v>
      </c>
      <c r="C74" s="5">
        <v>70</v>
      </c>
      <c r="D74" s="5">
        <v>106</v>
      </c>
      <c r="E74" s="6">
        <f t="shared" si="6"/>
        <v>0.51428571428571423</v>
      </c>
    </row>
    <row r="75" spans="2:5" ht="20.100000000000001" customHeight="1" thickBot="1" x14ac:dyDescent="0.25">
      <c r="B75" s="4" t="s">
        <v>48</v>
      </c>
      <c r="C75" s="5">
        <v>18</v>
      </c>
      <c r="D75" s="5">
        <v>20</v>
      </c>
      <c r="E75" s="6">
        <f t="shared" si="6"/>
        <v>0.1111111111111111</v>
      </c>
    </row>
    <row r="76" spans="2:5" ht="20.100000000000001" customHeight="1" thickBot="1" x14ac:dyDescent="0.25">
      <c r="B76" s="4" t="s">
        <v>49</v>
      </c>
      <c r="C76" s="5">
        <v>0</v>
      </c>
      <c r="D76" s="5">
        <v>0</v>
      </c>
      <c r="E76" s="6" t="str">
        <f t="shared" si="6"/>
        <v>-</v>
      </c>
    </row>
    <row r="77" spans="2:5" ht="20.100000000000001" customHeight="1" thickBot="1" x14ac:dyDescent="0.25">
      <c r="B77" s="4" t="s">
        <v>50</v>
      </c>
      <c r="C77" s="5">
        <v>1</v>
      </c>
      <c r="D77" s="5">
        <v>0</v>
      </c>
      <c r="E77" s="6">
        <f t="shared" si="6"/>
        <v>-1</v>
      </c>
    </row>
    <row r="89" spans="2:5" ht="42.75" customHeight="1" thickBot="1" x14ac:dyDescent="0.25">
      <c r="C89" s="8" t="s">
        <v>103</v>
      </c>
      <c r="D89" s="8" t="s">
        <v>104</v>
      </c>
      <c r="E89" s="8" t="s">
        <v>99</v>
      </c>
    </row>
    <row r="90" spans="2:5" ht="29.25" thickBot="1" x14ac:dyDescent="0.25">
      <c r="B90" s="4" t="s">
        <v>51</v>
      </c>
      <c r="C90" s="5">
        <v>53</v>
      </c>
      <c r="D90" s="5">
        <v>61</v>
      </c>
      <c r="E90" s="6">
        <f>IF(C90&gt;0,(D90-C90)/C90,"-")</f>
        <v>0.15094339622641509</v>
      </c>
    </row>
    <row r="91" spans="2:5" ht="29.25" thickBot="1" x14ac:dyDescent="0.25">
      <c r="B91" s="4" t="s">
        <v>52</v>
      </c>
      <c r="C91" s="5">
        <v>31</v>
      </c>
      <c r="D91" s="5">
        <v>21</v>
      </c>
      <c r="E91" s="6">
        <f t="shared" ref="E91:E93" si="7">IF(C91&gt;0,(D91-C91)/C91,"-")</f>
        <v>-0.32258064516129031</v>
      </c>
    </row>
    <row r="92" spans="2:5" ht="29.25" customHeight="1" thickBot="1" x14ac:dyDescent="0.25">
      <c r="B92" s="4" t="s">
        <v>53</v>
      </c>
      <c r="C92" s="5">
        <v>10</v>
      </c>
      <c r="D92" s="5">
        <v>18</v>
      </c>
      <c r="E92" s="6">
        <f t="shared" si="7"/>
        <v>0.8</v>
      </c>
    </row>
    <row r="93" spans="2:5" ht="29.25" customHeight="1" thickBot="1" x14ac:dyDescent="0.25">
      <c r="B93" s="4" t="s">
        <v>54</v>
      </c>
      <c r="C93" s="6">
        <f>(C90+C91)/(C90+C91+C92)</f>
        <v>0.8936170212765957</v>
      </c>
      <c r="D93" s="6">
        <f>(D90+D91)/(D90+D91+D92)</f>
        <v>0.82</v>
      </c>
      <c r="E93" s="6">
        <f t="shared" si="7"/>
        <v>-8.2380952380952388E-2</v>
      </c>
    </row>
    <row r="99" spans="2:5" ht="42.75" customHeight="1" thickBot="1" x14ac:dyDescent="0.25">
      <c r="C99" s="8" t="s">
        <v>103</v>
      </c>
      <c r="D99" s="8" t="s">
        <v>104</v>
      </c>
      <c r="E99" s="8" t="s">
        <v>99</v>
      </c>
    </row>
    <row r="100" spans="2:5" ht="20.100000000000001" customHeight="1" thickBot="1" x14ac:dyDescent="0.25">
      <c r="B100" s="4" t="s">
        <v>38</v>
      </c>
      <c r="C100" s="5">
        <v>94</v>
      </c>
      <c r="D100" s="5">
        <v>100</v>
      </c>
      <c r="E100" s="6">
        <f>IF(C100&gt;0,(D100-C100)/C100,"-")</f>
        <v>6.3829787234042548E-2</v>
      </c>
    </row>
    <row r="101" spans="2:5" ht="20.100000000000001" customHeight="1" thickBot="1" x14ac:dyDescent="0.25">
      <c r="B101" s="4" t="s">
        <v>41</v>
      </c>
      <c r="C101" s="5">
        <v>44</v>
      </c>
      <c r="D101" s="5">
        <v>42</v>
      </c>
      <c r="E101" s="6">
        <f t="shared" ref="E101:E105" si="8">IF(C101&gt;0,(D101-C101)/C101,"-")</f>
        <v>-4.5454545454545456E-2</v>
      </c>
    </row>
    <row r="102" spans="2:5" ht="20.100000000000001" customHeight="1" thickBot="1" x14ac:dyDescent="0.25">
      <c r="B102" s="4" t="s">
        <v>42</v>
      </c>
      <c r="C102" s="5">
        <v>40</v>
      </c>
      <c r="D102" s="5">
        <v>40</v>
      </c>
      <c r="E102" s="6">
        <f t="shared" si="8"/>
        <v>0</v>
      </c>
    </row>
    <row r="103" spans="2:5" ht="20.100000000000001" customHeight="1" thickBot="1" x14ac:dyDescent="0.25">
      <c r="B103" s="4" t="s">
        <v>98</v>
      </c>
      <c r="C103" s="6">
        <f>(C101+C102)/C100</f>
        <v>0.8936170212765957</v>
      </c>
      <c r="D103" s="6">
        <f>(D101+D102)/D100</f>
        <v>0.82</v>
      </c>
      <c r="E103" s="6">
        <f t="shared" si="8"/>
        <v>-8.2380952380952388E-2</v>
      </c>
    </row>
    <row r="104" spans="2:5" ht="20.100000000000001" customHeight="1" thickBot="1" x14ac:dyDescent="0.25">
      <c r="B104" s="4" t="s">
        <v>39</v>
      </c>
      <c r="C104" s="6">
        <v>0.88</v>
      </c>
      <c r="D104" s="6">
        <v>0.80769230769230771</v>
      </c>
      <c r="E104" s="6">
        <f t="shared" si="8"/>
        <v>-8.2167832167832147E-2</v>
      </c>
    </row>
    <row r="105" spans="2:5" ht="20.100000000000001" customHeight="1" thickBot="1" x14ac:dyDescent="0.25">
      <c r="B105" s="4" t="s">
        <v>40</v>
      </c>
      <c r="C105" s="6">
        <v>0.90909090909090906</v>
      </c>
      <c r="D105" s="6">
        <v>0.83333333333333337</v>
      </c>
      <c r="E105" s="6">
        <f t="shared" si="8"/>
        <v>-8.3333333333333259E-2</v>
      </c>
    </row>
    <row r="111" spans="2:5" ht="42.75" customHeight="1" thickBot="1" x14ac:dyDescent="0.25">
      <c r="C111" s="8" t="s">
        <v>103</v>
      </c>
      <c r="D111" s="8" t="s">
        <v>104</v>
      </c>
      <c r="E111" s="8" t="s">
        <v>99</v>
      </c>
    </row>
    <row r="112" spans="2:5" ht="15" thickBot="1" x14ac:dyDescent="0.25">
      <c r="B112" s="4" t="s">
        <v>55</v>
      </c>
      <c r="C112" s="5">
        <v>83</v>
      </c>
      <c r="D112" s="5">
        <v>91</v>
      </c>
      <c r="E112" s="6">
        <f>IF(C112&gt;0,(D112-C112)/C112,"-")</f>
        <v>9.6385542168674704E-2</v>
      </c>
    </row>
    <row r="113" spans="2:14" ht="15" thickBot="1" x14ac:dyDescent="0.25">
      <c r="B113" s="4" t="s">
        <v>56</v>
      </c>
      <c r="C113" s="5">
        <v>66</v>
      </c>
      <c r="D113" s="5">
        <v>91</v>
      </c>
      <c r="E113" s="6">
        <f t="shared" ref="E113:E114" si="9">IF(C113&gt;0,(D113-C113)/C113,"-")</f>
        <v>0.37878787878787878</v>
      </c>
    </row>
    <row r="114" spans="2:14" ht="15" thickBot="1" x14ac:dyDescent="0.25">
      <c r="B114" s="4" t="s">
        <v>57</v>
      </c>
      <c r="C114" s="5">
        <v>17</v>
      </c>
      <c r="D114" s="5">
        <v>0</v>
      </c>
      <c r="E114" s="6">
        <f t="shared" si="9"/>
        <v>-1</v>
      </c>
    </row>
    <row r="126" spans="2:14" ht="26.25" customHeight="1" thickBot="1" x14ac:dyDescent="0.25">
      <c r="C126" s="27" t="s">
        <v>103</v>
      </c>
      <c r="D126" s="28"/>
      <c r="E126" s="28"/>
      <c r="F126" s="29"/>
      <c r="G126" s="27" t="s">
        <v>104</v>
      </c>
      <c r="H126" s="28"/>
      <c r="I126" s="28"/>
      <c r="J126" s="29"/>
      <c r="K126" s="30" t="s">
        <v>58</v>
      </c>
      <c r="L126" s="31"/>
      <c r="M126" s="31"/>
      <c r="N126" s="31"/>
    </row>
    <row r="127" spans="2:14" ht="29.25" customHeight="1" thickBot="1" x14ac:dyDescent="0.25">
      <c r="C127" s="11" t="s">
        <v>59</v>
      </c>
      <c r="D127" s="12" t="s">
        <v>60</v>
      </c>
      <c r="E127" s="12" t="s">
        <v>61</v>
      </c>
      <c r="F127" s="12" t="s">
        <v>62</v>
      </c>
      <c r="G127" s="11" t="s">
        <v>59</v>
      </c>
      <c r="H127" s="12" t="s">
        <v>60</v>
      </c>
      <c r="I127" s="12" t="s">
        <v>61</v>
      </c>
      <c r="J127" s="12" t="s">
        <v>62</v>
      </c>
      <c r="K127" s="11" t="s">
        <v>59</v>
      </c>
      <c r="L127" s="12" t="s">
        <v>60</v>
      </c>
      <c r="M127" s="12" t="s">
        <v>61</v>
      </c>
      <c r="N127" s="12" t="s">
        <v>62</v>
      </c>
    </row>
    <row r="128" spans="2:14" ht="15" thickBot="1" x14ac:dyDescent="0.25">
      <c r="B128" s="4" t="s">
        <v>63</v>
      </c>
      <c r="C128" s="10">
        <v>0</v>
      </c>
      <c r="D128" s="10">
        <v>0</v>
      </c>
      <c r="E128" s="10">
        <v>0</v>
      </c>
      <c r="F128" s="10">
        <v>0</v>
      </c>
      <c r="G128" s="10">
        <v>0</v>
      </c>
      <c r="H128" s="10">
        <v>2</v>
      </c>
      <c r="I128" s="10">
        <v>0</v>
      </c>
      <c r="J128" s="10">
        <v>2</v>
      </c>
      <c r="K128" s="6" t="str">
        <f>IF(C128=0,"-",(G128-C128)/C128)</f>
        <v>-</v>
      </c>
      <c r="L128" s="6" t="str">
        <f t="shared" ref="L128:N133" si="10">IF(D128=0,"-",(H128-D128)/D128)</f>
        <v>-</v>
      </c>
      <c r="M128" s="6" t="str">
        <f t="shared" si="10"/>
        <v>-</v>
      </c>
      <c r="N128" s="6" t="str">
        <f t="shared" si="10"/>
        <v>-</v>
      </c>
    </row>
    <row r="129" spans="2:14" ht="15" thickBot="1" x14ac:dyDescent="0.25">
      <c r="B129" s="4" t="s">
        <v>64</v>
      </c>
      <c r="C129" s="10">
        <v>0</v>
      </c>
      <c r="D129" s="10">
        <v>0</v>
      </c>
      <c r="E129" s="10">
        <v>0</v>
      </c>
      <c r="F129" s="10">
        <v>0</v>
      </c>
      <c r="G129" s="10">
        <v>0</v>
      </c>
      <c r="H129" s="10">
        <v>1</v>
      </c>
      <c r="I129" s="10">
        <v>0</v>
      </c>
      <c r="J129" s="10">
        <v>1</v>
      </c>
      <c r="K129" s="6" t="str">
        <f t="shared" ref="K129:K133" si="11">IF(C129=0,"-",(G129-C129)/C129)</f>
        <v>-</v>
      </c>
      <c r="L129" s="6" t="str">
        <f t="shared" si="10"/>
        <v>-</v>
      </c>
      <c r="M129" s="6" t="str">
        <f t="shared" si="10"/>
        <v>-</v>
      </c>
      <c r="N129" s="6" t="str">
        <f t="shared" si="10"/>
        <v>-</v>
      </c>
    </row>
    <row r="130" spans="2:14" ht="15" thickBot="1" x14ac:dyDescent="0.25">
      <c r="B130" s="4" t="s">
        <v>65</v>
      </c>
      <c r="C130" s="10">
        <v>0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6" t="str">
        <f t="shared" si="11"/>
        <v>-</v>
      </c>
      <c r="L130" s="6" t="str">
        <f t="shared" si="10"/>
        <v>-</v>
      </c>
      <c r="M130" s="6" t="str">
        <f t="shared" si="10"/>
        <v>-</v>
      </c>
      <c r="N130" s="6" t="str">
        <f t="shared" si="10"/>
        <v>-</v>
      </c>
    </row>
    <row r="131" spans="2:14" ht="15" thickBot="1" x14ac:dyDescent="0.25">
      <c r="B131" s="7" t="s">
        <v>66</v>
      </c>
      <c r="C131" s="10">
        <v>0</v>
      </c>
      <c r="D131" s="10">
        <v>0</v>
      </c>
      <c r="E131" s="10">
        <v>0</v>
      </c>
      <c r="F131" s="10">
        <v>0</v>
      </c>
      <c r="G131" s="10">
        <v>0</v>
      </c>
      <c r="H131" s="10">
        <v>0</v>
      </c>
      <c r="I131" s="10">
        <v>0</v>
      </c>
      <c r="J131" s="10">
        <v>0</v>
      </c>
      <c r="K131" s="6" t="str">
        <f t="shared" si="11"/>
        <v>-</v>
      </c>
      <c r="L131" s="6" t="str">
        <f t="shared" si="10"/>
        <v>-</v>
      </c>
      <c r="M131" s="6" t="str">
        <f t="shared" si="10"/>
        <v>-</v>
      </c>
      <c r="N131" s="6" t="str">
        <f t="shared" si="10"/>
        <v>-</v>
      </c>
    </row>
    <row r="132" spans="2:14" ht="15" thickBot="1" x14ac:dyDescent="0.25">
      <c r="B132" s="4" t="s">
        <v>67</v>
      </c>
      <c r="C132" s="10">
        <v>0</v>
      </c>
      <c r="D132" s="10">
        <v>0</v>
      </c>
      <c r="E132" s="10">
        <v>0</v>
      </c>
      <c r="F132" s="10">
        <v>0</v>
      </c>
      <c r="G132" s="10">
        <v>0</v>
      </c>
      <c r="H132" s="10">
        <v>0</v>
      </c>
      <c r="I132" s="10">
        <v>0</v>
      </c>
      <c r="J132" s="10">
        <v>0</v>
      </c>
      <c r="K132" s="6" t="str">
        <f t="shared" si="11"/>
        <v>-</v>
      </c>
      <c r="L132" s="6" t="str">
        <f t="shared" si="10"/>
        <v>-</v>
      </c>
      <c r="M132" s="6" t="str">
        <f t="shared" si="10"/>
        <v>-</v>
      </c>
      <c r="N132" s="6" t="str">
        <f t="shared" si="10"/>
        <v>-</v>
      </c>
    </row>
    <row r="133" spans="2:14" ht="15" thickBot="1" x14ac:dyDescent="0.25">
      <c r="B133" s="4" t="s">
        <v>68</v>
      </c>
      <c r="C133" s="10">
        <v>0</v>
      </c>
      <c r="D133" s="10">
        <v>0</v>
      </c>
      <c r="E133" s="10">
        <v>0</v>
      </c>
      <c r="F133" s="10">
        <v>0</v>
      </c>
      <c r="G133" s="10">
        <v>0</v>
      </c>
      <c r="H133" s="10">
        <v>3</v>
      </c>
      <c r="I133" s="10">
        <v>0</v>
      </c>
      <c r="J133" s="10">
        <v>3</v>
      </c>
      <c r="K133" s="6" t="str">
        <f t="shared" si="11"/>
        <v>-</v>
      </c>
      <c r="L133" s="6" t="str">
        <f t="shared" si="10"/>
        <v>-</v>
      </c>
      <c r="M133" s="6" t="str">
        <f t="shared" si="10"/>
        <v>-</v>
      </c>
      <c r="N133" s="6" t="str">
        <f t="shared" si="10"/>
        <v>-</v>
      </c>
    </row>
    <row r="134" spans="2:14" ht="15" thickBot="1" x14ac:dyDescent="0.25">
      <c r="B134" s="4" t="s">
        <v>36</v>
      </c>
      <c r="C134" s="6" t="str">
        <f>IF(C128=0,"-",C128/(C128+C129))</f>
        <v>-</v>
      </c>
      <c r="D134" s="6" t="str">
        <f>IF(D128=0,"-",D128/(D128+D129))</f>
        <v>-</v>
      </c>
      <c r="E134" s="6" t="str">
        <f t="shared" ref="E134:J134" si="12">IF(E128=0,"-",E128/(E128+E129))</f>
        <v>-</v>
      </c>
      <c r="F134" s="6" t="str">
        <f t="shared" si="12"/>
        <v>-</v>
      </c>
      <c r="G134" s="6" t="str">
        <f t="shared" si="12"/>
        <v>-</v>
      </c>
      <c r="H134" s="6">
        <f t="shared" si="12"/>
        <v>0.66666666666666663</v>
      </c>
      <c r="I134" s="6" t="str">
        <f t="shared" si="12"/>
        <v>-</v>
      </c>
      <c r="J134" s="6">
        <f t="shared" si="12"/>
        <v>0.66666666666666663</v>
      </c>
      <c r="K134" s="6" t="str">
        <f>IF(OR(C134="-",G134="-"),"-",(G134-C134)/C134)</f>
        <v>-</v>
      </c>
      <c r="L134" s="6" t="str">
        <f t="shared" ref="L134:N135" si="13">IF(OR(D134="-",H134="-"),"-",(H134-D134)/D134)</f>
        <v>-</v>
      </c>
      <c r="M134" s="6" t="str">
        <f t="shared" si="13"/>
        <v>-</v>
      </c>
      <c r="N134" s="6" t="str">
        <f t="shared" si="13"/>
        <v>-</v>
      </c>
    </row>
    <row r="135" spans="2:14" ht="15" thickBot="1" x14ac:dyDescent="0.25">
      <c r="B135" s="4" t="s">
        <v>37</v>
      </c>
      <c r="C135" s="6" t="str">
        <f>IF(C131=0,"-",C131/(C130+C131))</f>
        <v>-</v>
      </c>
      <c r="D135" s="6" t="str">
        <f t="shared" ref="D135:J135" si="14">IF(D131=0,"-",D131/(D130+D131))</f>
        <v>-</v>
      </c>
      <c r="E135" s="6" t="str">
        <f t="shared" si="14"/>
        <v>-</v>
      </c>
      <c r="F135" s="6" t="str">
        <f t="shared" si="14"/>
        <v>-</v>
      </c>
      <c r="G135" s="6" t="str">
        <f t="shared" si="14"/>
        <v>-</v>
      </c>
      <c r="H135" s="6" t="str">
        <f t="shared" si="14"/>
        <v>-</v>
      </c>
      <c r="I135" s="6" t="str">
        <f t="shared" si="14"/>
        <v>-</v>
      </c>
      <c r="J135" s="6" t="str">
        <f t="shared" si="14"/>
        <v>-</v>
      </c>
      <c r="K135" s="6" t="str">
        <f>IF(OR(C135="-",G135="-"),"-",(G135-C135)/C135)</f>
        <v>-</v>
      </c>
      <c r="L135" s="6" t="str">
        <f t="shared" si="13"/>
        <v>-</v>
      </c>
      <c r="M135" s="6" t="str">
        <f t="shared" si="13"/>
        <v>-</v>
      </c>
      <c r="N135" s="6" t="str">
        <f t="shared" si="13"/>
        <v>-</v>
      </c>
    </row>
    <row r="136" spans="2:14" x14ac:dyDescent="0.2">
      <c r="C136" s="13"/>
    </row>
    <row r="137" spans="2:14" x14ac:dyDescent="0.2">
      <c r="C137" s="13"/>
      <c r="M137" s="14"/>
    </row>
    <row r="138" spans="2:14" x14ac:dyDescent="0.2">
      <c r="C138" s="13"/>
    </row>
    <row r="141" spans="2:14" ht="29.25" customHeight="1" thickBot="1" x14ac:dyDescent="0.25">
      <c r="C141" s="27" t="s">
        <v>103</v>
      </c>
      <c r="D141" s="28"/>
      <c r="E141" s="28"/>
      <c r="F141" s="29"/>
      <c r="G141" s="27" t="s">
        <v>104</v>
      </c>
      <c r="H141" s="28"/>
      <c r="I141" s="28"/>
      <c r="J141" s="29"/>
      <c r="K141" s="30" t="s">
        <v>58</v>
      </c>
      <c r="L141" s="31"/>
      <c r="M141" s="31"/>
      <c r="N141" s="31"/>
    </row>
    <row r="142" spans="2:14" ht="57.75" customHeight="1" thickBot="1" x14ac:dyDescent="0.25">
      <c r="C142" s="12" t="s">
        <v>60</v>
      </c>
      <c r="D142" s="12" t="s">
        <v>70</v>
      </c>
      <c r="E142" s="12" t="s">
        <v>69</v>
      </c>
      <c r="F142" s="12" t="s">
        <v>62</v>
      </c>
      <c r="G142" s="12" t="s">
        <v>60</v>
      </c>
      <c r="H142" s="12" t="s">
        <v>70</v>
      </c>
      <c r="I142" s="12" t="s">
        <v>69</v>
      </c>
      <c r="J142" s="12" t="s">
        <v>62</v>
      </c>
      <c r="K142" s="12" t="s">
        <v>60</v>
      </c>
      <c r="L142" s="12" t="s">
        <v>70</v>
      </c>
      <c r="M142" s="12" t="s">
        <v>69</v>
      </c>
      <c r="N142" s="12" t="s">
        <v>62</v>
      </c>
    </row>
    <row r="143" spans="2:14" ht="15" thickBot="1" x14ac:dyDescent="0.25">
      <c r="B143" s="4" t="s">
        <v>71</v>
      </c>
      <c r="C143" s="10">
        <v>0</v>
      </c>
      <c r="D143" s="10">
        <v>0</v>
      </c>
      <c r="E143" s="10">
        <v>0</v>
      </c>
      <c r="F143" s="10">
        <v>0</v>
      </c>
      <c r="G143" s="10">
        <v>6</v>
      </c>
      <c r="H143" s="10">
        <v>0</v>
      </c>
      <c r="I143" s="10">
        <v>0</v>
      </c>
      <c r="J143" s="10">
        <v>6</v>
      </c>
      <c r="K143" s="6" t="str">
        <f>IF(C143=0,"-",(G143-C143)/C143)</f>
        <v>-</v>
      </c>
      <c r="L143" s="6" t="str">
        <f t="shared" ref="L143:N147" si="15">IF(D143=0,"-",(H143-D143)/D143)</f>
        <v>-</v>
      </c>
      <c r="M143" s="6" t="str">
        <f t="shared" si="15"/>
        <v>-</v>
      </c>
      <c r="N143" s="6" t="str">
        <f t="shared" si="15"/>
        <v>-</v>
      </c>
    </row>
    <row r="144" spans="2:14" ht="15" thickBot="1" x14ac:dyDescent="0.25">
      <c r="B144" s="4" t="s">
        <v>72</v>
      </c>
      <c r="C144" s="10">
        <v>2</v>
      </c>
      <c r="D144" s="10">
        <v>0</v>
      </c>
      <c r="E144" s="10">
        <v>1</v>
      </c>
      <c r="F144" s="10">
        <v>3</v>
      </c>
      <c r="G144" s="10">
        <v>0</v>
      </c>
      <c r="H144" s="10">
        <v>0</v>
      </c>
      <c r="I144" s="10">
        <v>0</v>
      </c>
      <c r="J144" s="10">
        <v>0</v>
      </c>
      <c r="K144" s="6">
        <f t="shared" ref="K144:K147" si="16">IF(C144=0,"-",(G144-C144)/C144)</f>
        <v>-1</v>
      </c>
      <c r="L144" s="6" t="str">
        <f t="shared" si="15"/>
        <v>-</v>
      </c>
      <c r="M144" s="6">
        <f t="shared" si="15"/>
        <v>-1</v>
      </c>
      <c r="N144" s="6">
        <f t="shared" si="15"/>
        <v>-1</v>
      </c>
    </row>
    <row r="145" spans="2:14" ht="15" thickBot="1" x14ac:dyDescent="0.25">
      <c r="B145" s="4" t="s">
        <v>73</v>
      </c>
      <c r="C145" s="10">
        <v>7</v>
      </c>
      <c r="D145" s="10">
        <v>0</v>
      </c>
      <c r="E145" s="10">
        <v>0</v>
      </c>
      <c r="F145" s="10">
        <v>7</v>
      </c>
      <c r="G145" s="10">
        <v>0</v>
      </c>
      <c r="H145" s="10">
        <v>0</v>
      </c>
      <c r="I145" s="10">
        <v>0</v>
      </c>
      <c r="J145" s="10">
        <v>0</v>
      </c>
      <c r="K145" s="6">
        <f t="shared" si="16"/>
        <v>-1</v>
      </c>
      <c r="L145" s="6" t="str">
        <f t="shared" si="15"/>
        <v>-</v>
      </c>
      <c r="M145" s="6" t="str">
        <f t="shared" si="15"/>
        <v>-</v>
      </c>
      <c r="N145" s="6">
        <f t="shared" si="15"/>
        <v>-1</v>
      </c>
    </row>
    <row r="146" spans="2:14" ht="15" thickBot="1" x14ac:dyDescent="0.25">
      <c r="B146" s="4" t="s">
        <v>74</v>
      </c>
      <c r="C146" s="10">
        <v>0</v>
      </c>
      <c r="D146" s="10">
        <v>0</v>
      </c>
      <c r="E146" s="10">
        <v>0</v>
      </c>
      <c r="F146" s="10">
        <v>0</v>
      </c>
      <c r="G146" s="10">
        <v>0</v>
      </c>
      <c r="H146" s="10">
        <v>0</v>
      </c>
      <c r="I146" s="10">
        <v>0</v>
      </c>
      <c r="J146" s="10">
        <v>0</v>
      </c>
      <c r="K146" s="6" t="str">
        <f t="shared" si="16"/>
        <v>-</v>
      </c>
      <c r="L146" s="6" t="str">
        <f t="shared" si="15"/>
        <v>-</v>
      </c>
      <c r="M146" s="6" t="str">
        <f t="shared" si="15"/>
        <v>-</v>
      </c>
      <c r="N146" s="6" t="str">
        <f t="shared" si="15"/>
        <v>-</v>
      </c>
    </row>
    <row r="147" spans="2:14" ht="15" thickBot="1" x14ac:dyDescent="0.25">
      <c r="B147" s="4" t="s">
        <v>75</v>
      </c>
      <c r="C147" s="10">
        <v>0</v>
      </c>
      <c r="D147" s="10">
        <v>0</v>
      </c>
      <c r="E147" s="10">
        <v>0</v>
      </c>
      <c r="F147" s="10">
        <v>0</v>
      </c>
      <c r="G147" s="10">
        <v>0</v>
      </c>
      <c r="H147" s="10">
        <v>0</v>
      </c>
      <c r="I147" s="10">
        <v>0</v>
      </c>
      <c r="J147" s="10">
        <v>0</v>
      </c>
      <c r="K147" s="6" t="str">
        <f t="shared" si="16"/>
        <v>-</v>
      </c>
      <c r="L147" s="6" t="str">
        <f t="shared" si="15"/>
        <v>-</v>
      </c>
      <c r="M147" s="6" t="str">
        <f t="shared" si="15"/>
        <v>-</v>
      </c>
      <c r="N147" s="6" t="str">
        <f t="shared" si="15"/>
        <v>-</v>
      </c>
    </row>
    <row r="148" spans="2:14" ht="15" thickBot="1" x14ac:dyDescent="0.25">
      <c r="B148" s="7" t="s">
        <v>68</v>
      </c>
      <c r="C148" s="10">
        <v>9</v>
      </c>
      <c r="D148" s="10">
        <v>0</v>
      </c>
      <c r="E148" s="10">
        <v>1</v>
      </c>
      <c r="F148" s="10">
        <v>10</v>
      </c>
      <c r="G148" s="10">
        <v>6</v>
      </c>
      <c r="H148" s="10">
        <v>0</v>
      </c>
      <c r="I148" s="10">
        <v>0</v>
      </c>
      <c r="J148" s="10">
        <v>6</v>
      </c>
      <c r="K148" s="6">
        <f t="shared" ref="K148" si="17">IF(C148=0,"-",(G148-C148)/C148)</f>
        <v>-0.33333333333333331</v>
      </c>
      <c r="L148" s="6" t="str">
        <f t="shared" ref="L148" si="18">IF(D148=0,"-",(H148-D148)/D148)</f>
        <v>-</v>
      </c>
      <c r="M148" s="6">
        <f t="shared" ref="M148" si="19">IF(E148=0,"-",(I148-E148)/E148)</f>
        <v>-1</v>
      </c>
      <c r="N148" s="6">
        <f t="shared" ref="N148" si="20">IF(F148=0,"-",(J148-F148)/F148)</f>
        <v>-0.4</v>
      </c>
    </row>
    <row r="149" spans="2:14" ht="29.25" thickBot="1" x14ac:dyDescent="0.25">
      <c r="B149" s="7" t="s">
        <v>76</v>
      </c>
      <c r="C149" s="6" t="str">
        <f t="shared" ref="C149:J150" si="21">IF(C143=0,"-",(C143/(C143+C145)))</f>
        <v>-</v>
      </c>
      <c r="D149" s="6" t="str">
        <f t="shared" si="21"/>
        <v>-</v>
      </c>
      <c r="E149" s="6" t="str">
        <f t="shared" si="21"/>
        <v>-</v>
      </c>
      <c r="F149" s="6" t="str">
        <f t="shared" si="21"/>
        <v>-</v>
      </c>
      <c r="G149" s="6">
        <f t="shared" si="21"/>
        <v>1</v>
      </c>
      <c r="H149" s="6" t="str">
        <f t="shared" si="21"/>
        <v>-</v>
      </c>
      <c r="I149" s="6" t="str">
        <f t="shared" si="21"/>
        <v>-</v>
      </c>
      <c r="J149" s="6">
        <f t="shared" si="21"/>
        <v>1</v>
      </c>
      <c r="K149" s="6" t="str">
        <f>IF(OR(C149="-",G149="-"),"-",(G149-C149)/C149)</f>
        <v>-</v>
      </c>
      <c r="L149" s="6" t="str">
        <f t="shared" ref="L149:N150" si="22">IF(OR(D149="-",H149="-"),"-",(H149-D149)/D149)</f>
        <v>-</v>
      </c>
      <c r="M149" s="6" t="str">
        <f t="shared" si="22"/>
        <v>-</v>
      </c>
      <c r="N149" s="6" t="str">
        <f t="shared" si="22"/>
        <v>-</v>
      </c>
    </row>
    <row r="150" spans="2:14" ht="29.25" thickBot="1" x14ac:dyDescent="0.25">
      <c r="B150" s="7" t="s">
        <v>77</v>
      </c>
      <c r="C150" s="6">
        <f t="shared" si="21"/>
        <v>1</v>
      </c>
      <c r="D150" s="6" t="str">
        <f t="shared" si="21"/>
        <v>-</v>
      </c>
      <c r="E150" s="6">
        <f t="shared" si="21"/>
        <v>1</v>
      </c>
      <c r="F150" s="6">
        <f t="shared" si="21"/>
        <v>1</v>
      </c>
      <c r="G150" s="6" t="str">
        <f t="shared" si="21"/>
        <v>-</v>
      </c>
      <c r="H150" s="6" t="str">
        <f t="shared" si="21"/>
        <v>-</v>
      </c>
      <c r="I150" s="6" t="str">
        <f t="shared" si="21"/>
        <v>-</v>
      </c>
      <c r="J150" s="6" t="str">
        <f t="shared" si="21"/>
        <v>-</v>
      </c>
      <c r="K150" s="6" t="str">
        <f>IF(OR(C150="-",G150="-"),"-",(G150-C150)/C150)</f>
        <v>-</v>
      </c>
      <c r="L150" s="6" t="str">
        <f t="shared" si="22"/>
        <v>-</v>
      </c>
      <c r="M150" s="6" t="str">
        <f t="shared" si="22"/>
        <v>-</v>
      </c>
      <c r="N150" s="6" t="str">
        <f t="shared" si="22"/>
        <v>-</v>
      </c>
    </row>
    <row r="151" spans="2:14" ht="14.25" x14ac:dyDescent="0.2">
      <c r="B151" s="7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</row>
    <row r="154" spans="2:14" ht="14.25" x14ac:dyDescent="0.2">
      <c r="B154" s="7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</row>
    <row r="155" spans="2:14" ht="14.25" x14ac:dyDescent="0.2">
      <c r="B155" s="7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</row>
    <row r="156" spans="2:14" ht="29.25" customHeight="1" thickBot="1" x14ac:dyDescent="0.25">
      <c r="B156" s="7"/>
      <c r="C156" s="8" t="s">
        <v>103</v>
      </c>
      <c r="D156" s="8" t="s">
        <v>104</v>
      </c>
      <c r="E156" s="8" t="s">
        <v>99</v>
      </c>
    </row>
    <row r="157" spans="2:14" ht="15" thickBot="1" x14ac:dyDescent="0.25">
      <c r="B157" s="4" t="s">
        <v>94</v>
      </c>
      <c r="C157" s="19">
        <v>7</v>
      </c>
      <c r="D157" s="19">
        <v>4</v>
      </c>
      <c r="E157" s="18">
        <f>IF(C157=0,"-",(D157-C157)/C157)</f>
        <v>-0.42857142857142855</v>
      </c>
      <c r="F157" s="18"/>
      <c r="G157" s="18"/>
      <c r="H157" s="18"/>
      <c r="I157" s="18"/>
      <c r="J157" s="18"/>
      <c r="K157" s="18"/>
      <c r="L157" s="18"/>
      <c r="M157" s="18"/>
      <c r="N157" s="18"/>
    </row>
    <row r="158" spans="2:14" ht="15" thickBot="1" x14ac:dyDescent="0.25">
      <c r="B158" s="4" t="s">
        <v>95</v>
      </c>
      <c r="C158" s="19">
        <v>1</v>
      </c>
      <c r="D158" s="19">
        <v>1</v>
      </c>
      <c r="E158" s="18">
        <f t="shared" ref="E158:E159" si="23">IF(C158=0,"-",(D158-C158)/C158)</f>
        <v>0</v>
      </c>
      <c r="F158" s="18"/>
      <c r="G158" s="18"/>
      <c r="H158" s="18"/>
      <c r="I158" s="18"/>
      <c r="J158" s="18"/>
      <c r="K158" s="18"/>
      <c r="L158" s="18"/>
      <c r="M158" s="18"/>
      <c r="N158" s="18"/>
    </row>
    <row r="159" spans="2:14" ht="15" thickBot="1" x14ac:dyDescent="0.25">
      <c r="B159" s="4" t="s">
        <v>96</v>
      </c>
      <c r="C159" s="19">
        <v>1</v>
      </c>
      <c r="D159" s="19">
        <v>1</v>
      </c>
      <c r="E159" s="18">
        <f t="shared" si="23"/>
        <v>0</v>
      </c>
      <c r="F159" s="18"/>
      <c r="G159" s="18"/>
      <c r="H159" s="18"/>
      <c r="I159" s="18"/>
      <c r="J159" s="18"/>
      <c r="K159" s="18"/>
      <c r="L159" s="18"/>
      <c r="M159" s="18"/>
      <c r="N159" s="18"/>
    </row>
    <row r="160" spans="2:14" ht="15" thickBot="1" x14ac:dyDescent="0.25">
      <c r="B160" s="4" t="s">
        <v>97</v>
      </c>
      <c r="C160" s="18">
        <f>IF(C157=0,"-",C157/(C157+C158+C159))</f>
        <v>0.77777777777777779</v>
      </c>
      <c r="D160" s="18">
        <f>IF(D157=0,"-",D157/(D157+D158+D159))</f>
        <v>0.66666666666666663</v>
      </c>
      <c r="E160" s="18">
        <f>IF(OR(C160="-",D160="-"),"-",(D160-C160)/C160)</f>
        <v>-0.1428571428571429</v>
      </c>
      <c r="F160" s="18"/>
      <c r="G160" s="18"/>
      <c r="H160" s="18"/>
      <c r="I160" s="18"/>
      <c r="J160" s="18"/>
      <c r="K160" s="18"/>
      <c r="L160" s="18"/>
      <c r="M160" s="18"/>
      <c r="N160" s="18"/>
    </row>
    <row r="161" spans="2:14" ht="14.25" x14ac:dyDescent="0.2">
      <c r="B161" s="7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</row>
    <row r="162" spans="2:14" ht="14.25" x14ac:dyDescent="0.2">
      <c r="B162" s="7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</row>
    <row r="163" spans="2:14" ht="14.25" x14ac:dyDescent="0.2">
      <c r="B163" s="7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</row>
    <row r="165" spans="2:14" ht="42.75" customHeight="1" thickBot="1" x14ac:dyDescent="0.25">
      <c r="C165" s="8" t="s">
        <v>103</v>
      </c>
      <c r="D165" s="8" t="s">
        <v>104</v>
      </c>
      <c r="E165" s="8" t="s">
        <v>99</v>
      </c>
    </row>
    <row r="166" spans="2:14" ht="20.100000000000001" customHeight="1" thickBot="1" x14ac:dyDescent="0.25">
      <c r="B166" s="4" t="s">
        <v>38</v>
      </c>
      <c r="C166" s="5">
        <v>0</v>
      </c>
      <c r="D166" s="5">
        <v>3</v>
      </c>
      <c r="E166" s="6" t="str">
        <f>IF(C166=0,"-",(D166-C166)/C166)</f>
        <v>-</v>
      </c>
    </row>
    <row r="167" spans="2:14" ht="20.100000000000001" customHeight="1" thickBot="1" x14ac:dyDescent="0.25">
      <c r="B167" s="4" t="s">
        <v>41</v>
      </c>
      <c r="C167" s="5">
        <v>0</v>
      </c>
      <c r="D167" s="5">
        <v>0</v>
      </c>
      <c r="E167" s="6" t="str">
        <f t="shared" ref="E167:E168" si="24">IF(C167=0,"-",(D167-C167)/C167)</f>
        <v>-</v>
      </c>
    </row>
    <row r="168" spans="2:14" ht="20.100000000000001" customHeight="1" thickBot="1" x14ac:dyDescent="0.25">
      <c r="B168" s="4" t="s">
        <v>42</v>
      </c>
      <c r="C168" s="5">
        <v>0</v>
      </c>
      <c r="D168" s="5">
        <v>2</v>
      </c>
      <c r="E168" s="6" t="str">
        <f t="shared" si="24"/>
        <v>-</v>
      </c>
    </row>
    <row r="169" spans="2:14" ht="20.100000000000001" customHeight="1" thickBot="1" x14ac:dyDescent="0.25">
      <c r="B169" s="4" t="s">
        <v>98</v>
      </c>
      <c r="C169" s="6" t="str">
        <f>IF(C166=0,"-",(C167+C168)/C166)</f>
        <v>-</v>
      </c>
      <c r="D169" s="6">
        <f>IF(D166=0,"-",(D167+D168)/D166)</f>
        <v>0.66666666666666663</v>
      </c>
      <c r="E169" s="6" t="str">
        <f t="shared" ref="E169:E171" si="25">IF(OR(C169="-",D169="-"),"-",(D169-C169)/C169)</f>
        <v>-</v>
      </c>
    </row>
    <row r="170" spans="2:14" ht="20.100000000000001" customHeight="1" thickBot="1" x14ac:dyDescent="0.25">
      <c r="B170" s="4" t="s">
        <v>39</v>
      </c>
      <c r="C170" s="6" t="s">
        <v>105</v>
      </c>
      <c r="D170" s="6" t="s">
        <v>105</v>
      </c>
      <c r="E170" s="6" t="str">
        <f t="shared" si="25"/>
        <v>-</v>
      </c>
    </row>
    <row r="171" spans="2:14" ht="20.100000000000001" customHeight="1" thickBot="1" x14ac:dyDescent="0.25">
      <c r="B171" s="4" t="s">
        <v>40</v>
      </c>
      <c r="C171" s="6" t="s">
        <v>105</v>
      </c>
      <c r="D171" s="6">
        <v>1</v>
      </c>
      <c r="E171" s="6" t="str">
        <f t="shared" si="25"/>
        <v>-</v>
      </c>
    </row>
    <row r="172" spans="2:14" ht="20.100000000000001" customHeight="1" x14ac:dyDescent="0.2">
      <c r="B172" s="7"/>
      <c r="C172" s="18"/>
      <c r="D172" s="18"/>
      <c r="E172" s="18"/>
    </row>
    <row r="177" spans="2:8" ht="42.75" customHeight="1" thickBot="1" x14ac:dyDescent="0.25">
      <c r="C177" s="8" t="s">
        <v>103</v>
      </c>
      <c r="D177" s="8" t="s">
        <v>104</v>
      </c>
      <c r="E177" s="8" t="s">
        <v>99</v>
      </c>
    </row>
    <row r="178" spans="2:8" ht="15" thickBot="1" x14ac:dyDescent="0.25">
      <c r="B178" s="15" t="s">
        <v>81</v>
      </c>
      <c r="C178" s="5">
        <v>0</v>
      </c>
      <c r="D178" s="5">
        <v>0</v>
      </c>
      <c r="E178" s="6" t="str">
        <f>IF(C178=0,"-",(D178-C178)/C178)</f>
        <v>-</v>
      </c>
      <c r="H178" s="13"/>
    </row>
    <row r="179" spans="2:8" ht="15" thickBot="1" x14ac:dyDescent="0.25">
      <c r="B179" s="4" t="s">
        <v>43</v>
      </c>
      <c r="C179" s="5">
        <v>0</v>
      </c>
      <c r="D179" s="5">
        <v>0</v>
      </c>
      <c r="E179" s="6" t="str">
        <f t="shared" ref="E179:E185" si="26">IF(C179=0,"-",(D179-C179)/C179)</f>
        <v>-</v>
      </c>
      <c r="H179" s="13"/>
    </row>
    <row r="180" spans="2:8" ht="15" thickBot="1" x14ac:dyDescent="0.25">
      <c r="B180" s="4" t="s">
        <v>47</v>
      </c>
      <c r="C180" s="5">
        <v>0</v>
      </c>
      <c r="D180" s="5">
        <v>0</v>
      </c>
      <c r="E180" s="6" t="str">
        <f t="shared" si="26"/>
        <v>-</v>
      </c>
      <c r="H180" s="13"/>
    </row>
    <row r="181" spans="2:8" ht="15" thickBot="1" x14ac:dyDescent="0.25">
      <c r="B181" s="4" t="s">
        <v>78</v>
      </c>
      <c r="C181" s="5">
        <v>0</v>
      </c>
      <c r="D181" s="5">
        <v>0</v>
      </c>
      <c r="E181" s="6" t="str">
        <f t="shared" si="26"/>
        <v>-</v>
      </c>
      <c r="H181" s="13"/>
    </row>
    <row r="182" spans="2:8" ht="15" thickBot="1" x14ac:dyDescent="0.25">
      <c r="B182" s="15" t="s">
        <v>79</v>
      </c>
      <c r="C182" s="5">
        <v>17</v>
      </c>
      <c r="D182" s="5">
        <v>14</v>
      </c>
      <c r="E182" s="6">
        <f t="shared" si="26"/>
        <v>-0.17647058823529413</v>
      </c>
      <c r="H182" s="13"/>
    </row>
    <row r="183" spans="2:8" ht="15" thickBot="1" x14ac:dyDescent="0.25">
      <c r="B183" s="4" t="s">
        <v>47</v>
      </c>
      <c r="C183" s="5">
        <v>15</v>
      </c>
      <c r="D183" s="5">
        <v>14</v>
      </c>
      <c r="E183" s="6">
        <f t="shared" si="26"/>
        <v>-6.6666666666666666E-2</v>
      </c>
      <c r="H183" s="13"/>
    </row>
    <row r="184" spans="2:8" ht="15" thickBot="1" x14ac:dyDescent="0.25">
      <c r="B184" s="4" t="s">
        <v>70</v>
      </c>
      <c r="C184" s="5">
        <v>0</v>
      </c>
      <c r="D184" s="5">
        <v>0</v>
      </c>
      <c r="E184" s="6" t="str">
        <f t="shared" si="26"/>
        <v>-</v>
      </c>
      <c r="H184" s="13"/>
    </row>
    <row r="185" spans="2:8" ht="15" thickBot="1" x14ac:dyDescent="0.25">
      <c r="B185" s="4" t="s">
        <v>80</v>
      </c>
      <c r="C185" s="5">
        <v>2</v>
      </c>
      <c r="D185" s="5">
        <v>0</v>
      </c>
      <c r="E185" s="6">
        <f t="shared" si="26"/>
        <v>-1</v>
      </c>
      <c r="H185" s="13"/>
    </row>
    <row r="196" spans="2:5" ht="42.75" customHeight="1" thickBot="1" x14ac:dyDescent="0.25">
      <c r="C196" s="8" t="s">
        <v>103</v>
      </c>
      <c r="D196" s="8" t="s">
        <v>104</v>
      </c>
      <c r="E196" s="8" t="s">
        <v>99</v>
      </c>
    </row>
    <row r="197" spans="2:5" ht="15" thickBot="1" x14ac:dyDescent="0.25">
      <c r="B197" s="4" t="s">
        <v>82</v>
      </c>
      <c r="C197" s="5">
        <v>1</v>
      </c>
      <c r="D197" s="5">
        <v>2</v>
      </c>
      <c r="E197" s="6">
        <f t="shared" ref="E197:E200" si="27">IF(C197=0,"-",(D197-C197)/C197)</f>
        <v>1</v>
      </c>
    </row>
    <row r="198" spans="2:5" ht="15" thickBot="1" x14ac:dyDescent="0.25">
      <c r="B198" s="4" t="s">
        <v>83</v>
      </c>
      <c r="C198" s="5">
        <v>0</v>
      </c>
      <c r="D198" s="5">
        <v>0</v>
      </c>
      <c r="E198" s="6" t="str">
        <f t="shared" si="27"/>
        <v>-</v>
      </c>
    </row>
    <row r="199" spans="2:5" ht="15" thickBot="1" x14ac:dyDescent="0.25">
      <c r="B199" s="4" t="s">
        <v>84</v>
      </c>
      <c r="C199" s="5">
        <v>1</v>
      </c>
      <c r="D199" s="5">
        <v>2</v>
      </c>
      <c r="E199" s="6">
        <f t="shared" si="27"/>
        <v>1</v>
      </c>
    </row>
    <row r="200" spans="2:5" ht="15" thickBot="1" x14ac:dyDescent="0.25">
      <c r="B200" s="4" t="s">
        <v>85</v>
      </c>
      <c r="C200" s="5">
        <v>1</v>
      </c>
      <c r="D200" s="5">
        <v>2</v>
      </c>
      <c r="E200" s="6">
        <f t="shared" si="27"/>
        <v>1</v>
      </c>
    </row>
    <row r="201" spans="2:5" ht="14.25" x14ac:dyDescent="0.2">
      <c r="B201" s="7"/>
      <c r="C201" s="19"/>
      <c r="D201" s="19"/>
      <c r="E201" s="18"/>
    </row>
    <row r="206" spans="2:5" ht="42.75" customHeight="1" thickBot="1" x14ac:dyDescent="0.25">
      <c r="C206" s="8" t="s">
        <v>103</v>
      </c>
      <c r="D206" s="8" t="s">
        <v>104</v>
      </c>
      <c r="E206" s="8" t="s">
        <v>99</v>
      </c>
    </row>
    <row r="207" spans="2:5" ht="20.100000000000001" customHeight="1" thickBot="1" x14ac:dyDescent="0.25">
      <c r="B207" s="16" t="s">
        <v>88</v>
      </c>
      <c r="C207" s="5"/>
      <c r="D207" s="5"/>
      <c r="E207" s="6" t="str">
        <f t="shared" ref="E207:E210" si="28">IF(C207=0,"-",(D207-C207)/C207)</f>
        <v>-</v>
      </c>
    </row>
    <row r="208" spans="2:5" ht="20.100000000000001" customHeight="1" thickBot="1" x14ac:dyDescent="0.25">
      <c r="B208" s="17" t="s">
        <v>89</v>
      </c>
      <c r="C208" s="5">
        <v>1</v>
      </c>
      <c r="D208" s="5">
        <v>2</v>
      </c>
      <c r="E208" s="6">
        <f t="shared" si="28"/>
        <v>1</v>
      </c>
    </row>
    <row r="209" spans="2:5" ht="20.100000000000001" customHeight="1" thickBot="1" x14ac:dyDescent="0.25">
      <c r="B209" s="17" t="s">
        <v>86</v>
      </c>
      <c r="C209" s="5">
        <v>0</v>
      </c>
      <c r="D209" s="5">
        <v>2</v>
      </c>
      <c r="E209" s="6" t="str">
        <f t="shared" si="28"/>
        <v>-</v>
      </c>
    </row>
    <row r="210" spans="2:5" ht="20.100000000000001" customHeight="1" thickBot="1" x14ac:dyDescent="0.25">
      <c r="B210" s="17" t="s">
        <v>87</v>
      </c>
      <c r="C210" s="5">
        <v>1</v>
      </c>
      <c r="D210" s="5">
        <v>0</v>
      </c>
      <c r="E210" s="6">
        <f t="shared" si="28"/>
        <v>-1</v>
      </c>
    </row>
    <row r="211" spans="2:5" ht="20.100000000000001" customHeight="1" thickBot="1" x14ac:dyDescent="0.25">
      <c r="B211" s="17" t="s">
        <v>90</v>
      </c>
      <c r="C211" s="5"/>
      <c r="D211" s="5"/>
      <c r="E211" s="6"/>
    </row>
    <row r="212" spans="2:5" ht="20.100000000000001" customHeight="1" thickBot="1" x14ac:dyDescent="0.25">
      <c r="B212" s="17" t="s">
        <v>89</v>
      </c>
      <c r="C212" s="5">
        <v>0</v>
      </c>
      <c r="D212" s="5">
        <v>0</v>
      </c>
      <c r="E212" s="6" t="str">
        <f>IF(C212=0,"-",(D212-C212)/C212)</f>
        <v>-</v>
      </c>
    </row>
    <row r="213" spans="2:5" ht="15" thickBot="1" x14ac:dyDescent="0.25">
      <c r="B213" s="17" t="s">
        <v>86</v>
      </c>
      <c r="C213" s="5">
        <v>0</v>
      </c>
      <c r="D213" s="5">
        <v>0</v>
      </c>
      <c r="E213" s="6" t="str">
        <f t="shared" ref="E213:E214" si="29">IF(C213=0,"-",(D213-C213)/C213)</f>
        <v>-</v>
      </c>
    </row>
    <row r="214" spans="2:5" ht="15" thickBot="1" x14ac:dyDescent="0.25">
      <c r="B214" s="17" t="s">
        <v>87</v>
      </c>
      <c r="C214" s="5">
        <v>0</v>
      </c>
      <c r="D214" s="5">
        <v>0</v>
      </c>
      <c r="E214" s="6" t="str">
        <f t="shared" si="29"/>
        <v>-</v>
      </c>
    </row>
    <row r="215" spans="2:5" ht="14.25" x14ac:dyDescent="0.2">
      <c r="B215" s="21"/>
      <c r="C215" s="19"/>
      <c r="D215" s="19"/>
      <c r="E215" s="18"/>
    </row>
    <row r="220" spans="2:5" ht="42.75" customHeight="1" thickBot="1" x14ac:dyDescent="0.25">
      <c r="C220" s="8" t="s">
        <v>103</v>
      </c>
      <c r="D220" s="8" t="s">
        <v>104</v>
      </c>
      <c r="E220" s="8" t="s">
        <v>99</v>
      </c>
    </row>
    <row r="221" spans="2:5" ht="15" thickBot="1" x14ac:dyDescent="0.25">
      <c r="B221" s="16" t="s">
        <v>91</v>
      </c>
      <c r="C221" s="5">
        <v>6</v>
      </c>
      <c r="D221" s="5">
        <v>5</v>
      </c>
      <c r="E221" s="6">
        <f t="shared" ref="E221:E223" si="30">IF(C221=0,"-",(D221-C221)/C221)</f>
        <v>-0.16666666666666666</v>
      </c>
    </row>
    <row r="222" spans="2:5" ht="15" thickBot="1" x14ac:dyDescent="0.25">
      <c r="B222" s="16" t="s">
        <v>92</v>
      </c>
      <c r="C222" s="5">
        <v>1</v>
      </c>
      <c r="D222" s="5">
        <v>4</v>
      </c>
      <c r="E222" s="6">
        <f t="shared" si="30"/>
        <v>3</v>
      </c>
    </row>
    <row r="223" spans="2:5" ht="15" thickBot="1" x14ac:dyDescent="0.25">
      <c r="B223" s="16" t="s">
        <v>93</v>
      </c>
      <c r="C223" s="5">
        <v>8</v>
      </c>
      <c r="D223" s="5">
        <v>5</v>
      </c>
      <c r="E223" s="6">
        <f t="shared" si="30"/>
        <v>-0.375</v>
      </c>
    </row>
    <row r="224" spans="2:5" ht="15" thickBot="1" x14ac:dyDescent="0.25">
      <c r="C224" s="5"/>
      <c r="D224" s="5"/>
      <c r="E224" s="6"/>
    </row>
    <row r="225" spans="3:5" ht="15" thickBot="1" x14ac:dyDescent="0.25">
      <c r="C225" s="5"/>
      <c r="D225" s="5"/>
      <c r="E225" s="6"/>
    </row>
    <row r="226" spans="3:5" ht="15" thickBot="1" x14ac:dyDescent="0.25">
      <c r="C226" s="5"/>
      <c r="D226" s="5"/>
      <c r="E226" s="6"/>
    </row>
    <row r="227" spans="3:5" ht="15" thickBot="1" x14ac:dyDescent="0.25">
      <c r="C227" s="5"/>
      <c r="D227" s="5"/>
      <c r="E227" s="6"/>
    </row>
    <row r="228" spans="3:5" ht="15" thickBot="1" x14ac:dyDescent="0.25">
      <c r="C228" s="5"/>
      <c r="D228" s="5"/>
      <c r="E228" s="6"/>
    </row>
  </sheetData>
  <mergeCells count="6">
    <mergeCell ref="C126:F126"/>
    <mergeCell ref="G126:J126"/>
    <mergeCell ref="K126:N126"/>
    <mergeCell ref="C141:F141"/>
    <mergeCell ref="G141:J141"/>
    <mergeCell ref="K141:N141"/>
  </mergeCells>
  <pageMargins left="0.70866141732283472" right="0.70866141732283472" top="0.74803149606299213" bottom="0.74803149606299213" header="0.31496062992125984" footer="0.31496062992125984"/>
  <pageSetup paperSize="9" scale="35" fitToWidth="2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228"/>
  <sheetViews>
    <sheetView workbookViewId="0"/>
  </sheetViews>
  <sheetFormatPr baseColWidth="10" defaultRowHeight="12.75" x14ac:dyDescent="0.2"/>
  <cols>
    <col min="2" max="2" width="56.875" bestFit="1" customWidth="1"/>
    <col min="3" max="4" width="12.5" customWidth="1"/>
    <col min="5" max="5" width="12.75" customWidth="1"/>
    <col min="6" max="6" width="8.75" bestFit="1" customWidth="1"/>
    <col min="7" max="7" width="11.625" customWidth="1"/>
    <col min="8" max="8" width="12.125" customWidth="1"/>
    <col min="9" max="9" width="12.75" customWidth="1"/>
    <col min="10" max="10" width="8.75" bestFit="1" customWidth="1"/>
    <col min="11" max="11" width="11.625" bestFit="1" customWidth="1"/>
    <col min="12" max="12" width="12" bestFit="1" customWidth="1"/>
    <col min="13" max="13" width="12.75" customWidth="1"/>
    <col min="14" max="14" width="9.625" bestFit="1" customWidth="1"/>
  </cols>
  <sheetData>
    <row r="1" spans="1:5" ht="15" thickBot="1" x14ac:dyDescent="0.25">
      <c r="A1" s="5"/>
      <c r="B1" s="5"/>
    </row>
    <row r="2" spans="1:5" ht="15" thickBot="1" x14ac:dyDescent="0.25">
      <c r="A2" s="5"/>
      <c r="B2" s="5"/>
    </row>
    <row r="3" spans="1:5" ht="15" thickBot="1" x14ac:dyDescent="0.25">
      <c r="A3" s="5"/>
      <c r="B3" s="5"/>
    </row>
    <row r="11" spans="1:5" ht="27" customHeight="1" x14ac:dyDescent="0.2">
      <c r="B11" s="20" t="str">
        <f>Portada!B9</f>
        <v>1º Trimestre 2023</v>
      </c>
    </row>
    <row r="13" spans="1:5" ht="42.75" customHeight="1" thickBot="1" x14ac:dyDescent="0.25">
      <c r="C13" s="8" t="s">
        <v>103</v>
      </c>
      <c r="D13" s="8" t="s">
        <v>104</v>
      </c>
      <c r="E13" s="8" t="s">
        <v>99</v>
      </c>
    </row>
    <row r="14" spans="1:5" ht="20.100000000000001" customHeight="1" thickBot="1" x14ac:dyDescent="0.25">
      <c r="B14" s="4" t="s">
        <v>22</v>
      </c>
      <c r="C14" s="5">
        <v>1448</v>
      </c>
      <c r="D14" s="5">
        <v>1490</v>
      </c>
      <c r="E14" s="6">
        <f>IF(C14&gt;0,(D14-C14)/C14)</f>
        <v>2.9005524861878452E-2</v>
      </c>
    </row>
    <row r="15" spans="1:5" ht="20.100000000000001" customHeight="1" thickBot="1" x14ac:dyDescent="0.25">
      <c r="B15" s="4" t="s">
        <v>17</v>
      </c>
      <c r="C15" s="5">
        <v>1448</v>
      </c>
      <c r="D15" s="5">
        <v>1490</v>
      </c>
      <c r="E15" s="6">
        <f t="shared" ref="E15:E25" si="0">IF(C15&gt;0,(D15-C15)/C15)</f>
        <v>2.9005524861878452E-2</v>
      </c>
    </row>
    <row r="16" spans="1:5" ht="20.100000000000001" customHeight="1" thickBot="1" x14ac:dyDescent="0.25">
      <c r="B16" s="4" t="s">
        <v>18</v>
      </c>
      <c r="C16" s="5">
        <v>876</v>
      </c>
      <c r="D16" s="5">
        <v>849</v>
      </c>
      <c r="E16" s="6">
        <f t="shared" si="0"/>
        <v>-3.0821917808219176E-2</v>
      </c>
    </row>
    <row r="17" spans="2:5" ht="20.100000000000001" customHeight="1" thickBot="1" x14ac:dyDescent="0.25">
      <c r="B17" s="4" t="s">
        <v>19</v>
      </c>
      <c r="C17" s="5">
        <v>572</v>
      </c>
      <c r="D17" s="5">
        <v>641</v>
      </c>
      <c r="E17" s="6">
        <f t="shared" si="0"/>
        <v>0.12062937062937062</v>
      </c>
    </row>
    <row r="18" spans="2:5" ht="20.100000000000001" customHeight="1" thickBot="1" x14ac:dyDescent="0.25">
      <c r="B18" s="4" t="s">
        <v>100</v>
      </c>
      <c r="C18" s="5">
        <v>8</v>
      </c>
      <c r="D18" s="5">
        <v>0</v>
      </c>
      <c r="E18" s="6">
        <f>IF(C18=0,"-",(D18-C18)/C18)</f>
        <v>-1</v>
      </c>
    </row>
    <row r="19" spans="2:5" ht="20.100000000000001" customHeight="1" thickBot="1" x14ac:dyDescent="0.25">
      <c r="B19" s="4" t="s">
        <v>101</v>
      </c>
      <c r="C19" s="5">
        <v>8</v>
      </c>
      <c r="D19" s="5">
        <v>0</v>
      </c>
      <c r="E19" s="6">
        <f>IF(C19=0,"-",(D19-C19)/C19)</f>
        <v>-1</v>
      </c>
    </row>
    <row r="20" spans="2:5" ht="20.100000000000001" customHeight="1" thickBot="1" x14ac:dyDescent="0.25">
      <c r="B20" s="4" t="s">
        <v>20</v>
      </c>
      <c r="C20" s="6">
        <f>C17/C15</f>
        <v>0.39502762430939226</v>
      </c>
      <c r="D20" s="6">
        <f>D17/D15</f>
        <v>0.43020134228187917</v>
      </c>
      <c r="E20" s="6">
        <f t="shared" si="0"/>
        <v>8.9041160182099746E-2</v>
      </c>
    </row>
    <row r="21" spans="2:5" ht="30" customHeight="1" thickBot="1" x14ac:dyDescent="0.25">
      <c r="B21" s="4" t="s">
        <v>23</v>
      </c>
      <c r="C21" s="5">
        <v>58</v>
      </c>
      <c r="D21" s="5">
        <v>136</v>
      </c>
      <c r="E21" s="6">
        <f t="shared" si="0"/>
        <v>1.3448275862068966</v>
      </c>
    </row>
    <row r="22" spans="2:5" ht="20.100000000000001" customHeight="1" thickBot="1" x14ac:dyDescent="0.25">
      <c r="B22" s="4" t="s">
        <v>24</v>
      </c>
      <c r="C22" s="5">
        <v>30</v>
      </c>
      <c r="D22" s="5">
        <v>79</v>
      </c>
      <c r="E22" s="6">
        <f t="shared" si="0"/>
        <v>1.6333333333333333</v>
      </c>
    </row>
    <row r="23" spans="2:5" ht="20.100000000000001" customHeight="1" thickBot="1" x14ac:dyDescent="0.25">
      <c r="B23" s="4" t="s">
        <v>25</v>
      </c>
      <c r="C23" s="5">
        <v>28</v>
      </c>
      <c r="D23" s="5">
        <v>57</v>
      </c>
      <c r="E23" s="6">
        <f t="shared" si="0"/>
        <v>1.0357142857142858</v>
      </c>
    </row>
    <row r="24" spans="2:5" ht="20.100000000000001" customHeight="1" thickBot="1" x14ac:dyDescent="0.25">
      <c r="B24" s="4" t="s">
        <v>21</v>
      </c>
      <c r="C24" s="6">
        <f>C23/C21</f>
        <v>0.48275862068965519</v>
      </c>
      <c r="D24" s="6">
        <f t="shared" ref="D24" si="1">D23/D21</f>
        <v>0.41911764705882354</v>
      </c>
      <c r="E24" s="6">
        <f t="shared" si="0"/>
        <v>-0.13182773109243701</v>
      </c>
    </row>
    <row r="25" spans="2:5" ht="20.100000000000001" customHeight="1" thickBot="1" x14ac:dyDescent="0.25">
      <c r="B25" s="7" t="s">
        <v>26</v>
      </c>
      <c r="C25" s="6">
        <v>0.12762420664544885</v>
      </c>
      <c r="D25" s="6">
        <v>0.13050199475364463</v>
      </c>
      <c r="E25" s="6">
        <f t="shared" si="0"/>
        <v>2.2548920646304378E-2</v>
      </c>
    </row>
    <row r="33" spans="2:5" ht="42.75" customHeight="1" thickBot="1" x14ac:dyDescent="0.25">
      <c r="C33" s="8" t="s">
        <v>103</v>
      </c>
      <c r="D33" s="8" t="s">
        <v>104</v>
      </c>
      <c r="E33" s="8" t="s">
        <v>99</v>
      </c>
    </row>
    <row r="34" spans="2:5" ht="20.100000000000001" customHeight="1" thickBot="1" x14ac:dyDescent="0.25">
      <c r="B34" s="4" t="s">
        <v>27</v>
      </c>
      <c r="C34" s="5">
        <v>250</v>
      </c>
      <c r="D34" s="5">
        <v>253</v>
      </c>
      <c r="E34" s="6">
        <f>IF(C34&gt;0,(D34-C34)/C34,"-")</f>
        <v>1.2E-2</v>
      </c>
    </row>
    <row r="35" spans="2:5" ht="20.100000000000001" customHeight="1" thickBot="1" x14ac:dyDescent="0.25">
      <c r="B35" s="4" t="s">
        <v>29</v>
      </c>
      <c r="C35" s="5">
        <v>0</v>
      </c>
      <c r="D35" s="5">
        <v>0</v>
      </c>
      <c r="E35" s="6" t="str">
        <f t="shared" ref="E35:E37" si="2">IF(C35&gt;0,(D35-C35)/C35,"-")</f>
        <v>-</v>
      </c>
    </row>
    <row r="36" spans="2:5" ht="20.100000000000001" customHeight="1" thickBot="1" x14ac:dyDescent="0.25">
      <c r="B36" s="4" t="s">
        <v>28</v>
      </c>
      <c r="C36" s="5">
        <v>170</v>
      </c>
      <c r="D36" s="5">
        <v>210</v>
      </c>
      <c r="E36" s="6">
        <f t="shared" si="2"/>
        <v>0.23529411764705882</v>
      </c>
    </row>
    <row r="37" spans="2:5" ht="20.100000000000001" customHeight="1" thickBot="1" x14ac:dyDescent="0.25">
      <c r="B37" s="4" t="s">
        <v>30</v>
      </c>
      <c r="C37" s="5">
        <v>80</v>
      </c>
      <c r="D37" s="5">
        <v>43</v>
      </c>
      <c r="E37" s="6">
        <f t="shared" si="2"/>
        <v>-0.46250000000000002</v>
      </c>
    </row>
    <row r="43" spans="2:5" ht="42.75" customHeight="1" thickBot="1" x14ac:dyDescent="0.25">
      <c r="C43" s="8" t="s">
        <v>103</v>
      </c>
      <c r="D43" s="8" t="s">
        <v>104</v>
      </c>
      <c r="E43" s="8" t="s">
        <v>99</v>
      </c>
    </row>
    <row r="44" spans="2:5" ht="20.100000000000001" customHeight="1" thickBot="1" x14ac:dyDescent="0.25">
      <c r="B44" s="4" t="s">
        <v>33</v>
      </c>
      <c r="C44" s="5">
        <v>314</v>
      </c>
      <c r="D44" s="5">
        <v>316</v>
      </c>
      <c r="E44" s="6">
        <f>IF(C44&gt;0,(D44-C44)/C44,"-")</f>
        <v>6.369426751592357E-3</v>
      </c>
    </row>
    <row r="45" spans="2:5" ht="20.100000000000001" customHeight="1" thickBot="1" x14ac:dyDescent="0.25">
      <c r="B45" s="4" t="s">
        <v>34</v>
      </c>
      <c r="C45" s="5">
        <v>10</v>
      </c>
      <c r="D45" s="5">
        <v>8</v>
      </c>
      <c r="E45" s="6">
        <f t="shared" ref="E45:E51" si="3">IF(C45&gt;0,(D45-C45)/C45,"-")</f>
        <v>-0.2</v>
      </c>
    </row>
    <row r="46" spans="2:5" ht="20.100000000000001" customHeight="1" thickBot="1" x14ac:dyDescent="0.25">
      <c r="B46" s="4" t="s">
        <v>31</v>
      </c>
      <c r="C46" s="5">
        <v>23</v>
      </c>
      <c r="D46" s="5">
        <v>25</v>
      </c>
      <c r="E46" s="6">
        <f t="shared" si="3"/>
        <v>8.6956521739130432E-2</v>
      </c>
    </row>
    <row r="47" spans="2:5" ht="20.100000000000001" customHeight="1" thickBot="1" x14ac:dyDescent="0.25">
      <c r="B47" s="4" t="s">
        <v>32</v>
      </c>
      <c r="C47" s="5">
        <v>528</v>
      </c>
      <c r="D47" s="5">
        <v>427</v>
      </c>
      <c r="E47" s="6">
        <f t="shared" si="3"/>
        <v>-0.19128787878787878</v>
      </c>
    </row>
    <row r="48" spans="2:5" ht="20.100000000000001" customHeight="1" thickBot="1" x14ac:dyDescent="0.25">
      <c r="B48" s="4" t="s">
        <v>35</v>
      </c>
      <c r="C48" s="5">
        <v>307</v>
      </c>
      <c r="D48" s="5">
        <v>343</v>
      </c>
      <c r="E48" s="6">
        <f t="shared" si="3"/>
        <v>0.11726384364820847</v>
      </c>
    </row>
    <row r="49" spans="2:5" ht="20.100000000000001" customHeight="1" thickBot="1" x14ac:dyDescent="0.25">
      <c r="B49" s="4" t="s">
        <v>67</v>
      </c>
      <c r="C49" s="5">
        <v>149</v>
      </c>
      <c r="D49" s="5">
        <v>87</v>
      </c>
      <c r="E49" s="6">
        <f t="shared" si="3"/>
        <v>-0.41610738255033558</v>
      </c>
    </row>
    <row r="50" spans="2:5" ht="20.100000000000001" customHeight="1" collapsed="1" thickBot="1" x14ac:dyDescent="0.25">
      <c r="B50" s="4" t="s">
        <v>36</v>
      </c>
      <c r="C50" s="6">
        <f>C44/(C44+C45)</f>
        <v>0.96913580246913578</v>
      </c>
      <c r="D50" s="6">
        <f>D44/(D44+D45)</f>
        <v>0.97530864197530864</v>
      </c>
      <c r="E50" s="6">
        <f t="shared" si="3"/>
        <v>6.3694267515923848E-3</v>
      </c>
    </row>
    <row r="51" spans="2:5" ht="20.100000000000001" customHeight="1" thickBot="1" x14ac:dyDescent="0.25">
      <c r="B51" s="4" t="s">
        <v>37</v>
      </c>
      <c r="C51" s="6">
        <f>C47/(C46+C47)</f>
        <v>0.95825771324863884</v>
      </c>
      <c r="D51" s="6">
        <f t="shared" ref="D51" si="4">D47/(D46+D47)</f>
        <v>0.94469026548672563</v>
      </c>
      <c r="E51" s="6">
        <f t="shared" si="3"/>
        <v>-1.4158454009117761E-2</v>
      </c>
    </row>
    <row r="57" spans="2:5" ht="42.75" customHeight="1" thickBot="1" x14ac:dyDescent="0.25">
      <c r="C57" s="8" t="s">
        <v>103</v>
      </c>
      <c r="D57" s="8" t="s">
        <v>104</v>
      </c>
      <c r="E57" s="8" t="s">
        <v>99</v>
      </c>
    </row>
    <row r="58" spans="2:5" ht="20.100000000000001" customHeight="1" thickBot="1" x14ac:dyDescent="0.25">
      <c r="B58" s="4" t="s">
        <v>38</v>
      </c>
      <c r="C58" s="5">
        <v>302</v>
      </c>
      <c r="D58" s="5">
        <v>327</v>
      </c>
      <c r="E58" s="6">
        <f>IF(C58&gt;0,(D58-C58)/C58,"-")</f>
        <v>8.2781456953642391E-2</v>
      </c>
    </row>
    <row r="59" spans="2:5" ht="20.100000000000001" customHeight="1" thickBot="1" x14ac:dyDescent="0.25">
      <c r="B59" s="4" t="s">
        <v>41</v>
      </c>
      <c r="C59" s="5">
        <v>167</v>
      </c>
      <c r="D59" s="5">
        <v>198</v>
      </c>
      <c r="E59" s="6">
        <f t="shared" ref="E59:E63" si="5">IF(C59&gt;0,(D59-C59)/C59,"-")</f>
        <v>0.18562874251497005</v>
      </c>
    </row>
    <row r="60" spans="2:5" ht="20.100000000000001" customHeight="1" thickBot="1" x14ac:dyDescent="0.25">
      <c r="B60" s="4" t="s">
        <v>42</v>
      </c>
      <c r="C60" s="5">
        <v>120</v>
      </c>
      <c r="D60" s="5">
        <v>120</v>
      </c>
      <c r="E60" s="6">
        <f t="shared" si="5"/>
        <v>0</v>
      </c>
    </row>
    <row r="61" spans="2:5" ht="20.100000000000001" customHeight="1" collapsed="1" thickBot="1" x14ac:dyDescent="0.25">
      <c r="B61" s="4" t="s">
        <v>98</v>
      </c>
      <c r="C61" s="6">
        <f>(C59+C60)/C58</f>
        <v>0.95033112582781454</v>
      </c>
      <c r="D61" s="6">
        <f>(D59+D60)/D58</f>
        <v>0.97247706422018354</v>
      </c>
      <c r="E61" s="6">
        <f t="shared" si="5"/>
        <v>2.3303391618451005E-2</v>
      </c>
    </row>
    <row r="62" spans="2:5" ht="20.100000000000001" customHeight="1" thickBot="1" x14ac:dyDescent="0.25">
      <c r="B62" s="4" t="s">
        <v>39</v>
      </c>
      <c r="C62" s="6">
        <v>0.9382022471910112</v>
      </c>
      <c r="D62" s="6">
        <v>0.96116504854368934</v>
      </c>
      <c r="E62" s="6">
        <f t="shared" si="5"/>
        <v>2.4475321202255745E-2</v>
      </c>
    </row>
    <row r="63" spans="2:5" ht="20.100000000000001" customHeight="1" thickBot="1" x14ac:dyDescent="0.25">
      <c r="B63" s="4" t="s">
        <v>40</v>
      </c>
      <c r="C63" s="6">
        <v>0.967741935483871</v>
      </c>
      <c r="D63" s="6">
        <v>0.99173553719008267</v>
      </c>
      <c r="E63" s="6">
        <f t="shared" si="5"/>
        <v>2.4793388429752063E-2</v>
      </c>
    </row>
    <row r="64" spans="2:5" ht="15" thickBot="1" x14ac:dyDescent="0.25">
      <c r="E64" s="6"/>
    </row>
    <row r="69" spans="2:5" ht="42.75" customHeight="1" thickBot="1" x14ac:dyDescent="0.25">
      <c r="C69" s="8" t="s">
        <v>103</v>
      </c>
      <c r="D69" s="8" t="s">
        <v>104</v>
      </c>
      <c r="E69" s="8" t="s">
        <v>99</v>
      </c>
    </row>
    <row r="70" spans="2:5" ht="20.100000000000001" customHeight="1" thickBot="1" x14ac:dyDescent="0.25">
      <c r="B70" s="4" t="s">
        <v>44</v>
      </c>
      <c r="C70" s="5">
        <v>1951</v>
      </c>
      <c r="D70" s="5">
        <v>1839</v>
      </c>
      <c r="E70" s="6">
        <f>IF(C70&gt;0,(D70-C70)/C70,"-")</f>
        <v>-5.7406458226550487E-2</v>
      </c>
    </row>
    <row r="71" spans="2:5" ht="20.100000000000001" customHeight="1" thickBot="1" x14ac:dyDescent="0.25">
      <c r="B71" s="4" t="s">
        <v>45</v>
      </c>
      <c r="C71" s="5">
        <v>591</v>
      </c>
      <c r="D71" s="5">
        <v>524</v>
      </c>
      <c r="E71" s="6">
        <f t="shared" ref="E71:E77" si="6">IF(C71&gt;0,(D71-C71)/C71,"-")</f>
        <v>-0.11336717428087986</v>
      </c>
    </row>
    <row r="72" spans="2:5" ht="20.100000000000001" customHeight="1" thickBot="1" x14ac:dyDescent="0.25">
      <c r="B72" s="4" t="s">
        <v>43</v>
      </c>
      <c r="C72" s="5">
        <v>6</v>
      </c>
      <c r="D72" s="5">
        <v>7</v>
      </c>
      <c r="E72" s="6">
        <f t="shared" si="6"/>
        <v>0.16666666666666666</v>
      </c>
    </row>
    <row r="73" spans="2:5" ht="20.100000000000001" customHeight="1" thickBot="1" x14ac:dyDescent="0.25">
      <c r="B73" s="4" t="s">
        <v>46</v>
      </c>
      <c r="C73" s="5">
        <v>815</v>
      </c>
      <c r="D73" s="5">
        <v>930</v>
      </c>
      <c r="E73" s="6">
        <f t="shared" si="6"/>
        <v>0.1411042944785276</v>
      </c>
    </row>
    <row r="74" spans="2:5" ht="20.100000000000001" customHeight="1" thickBot="1" x14ac:dyDescent="0.25">
      <c r="B74" s="4" t="s">
        <v>47</v>
      </c>
      <c r="C74" s="5">
        <v>484</v>
      </c>
      <c r="D74" s="5">
        <v>327</v>
      </c>
      <c r="E74" s="6">
        <f t="shared" si="6"/>
        <v>-0.32438016528925617</v>
      </c>
    </row>
    <row r="75" spans="2:5" ht="20.100000000000001" customHeight="1" thickBot="1" x14ac:dyDescent="0.25">
      <c r="B75" s="4" t="s">
        <v>48</v>
      </c>
      <c r="C75" s="5">
        <v>55</v>
      </c>
      <c r="D75" s="5">
        <v>51</v>
      </c>
      <c r="E75" s="6">
        <f t="shared" si="6"/>
        <v>-7.2727272727272724E-2</v>
      </c>
    </row>
    <row r="76" spans="2:5" ht="20.100000000000001" customHeight="1" thickBot="1" x14ac:dyDescent="0.25">
      <c r="B76" s="4" t="s">
        <v>49</v>
      </c>
      <c r="C76" s="5">
        <v>0</v>
      </c>
      <c r="D76" s="5">
        <v>0</v>
      </c>
      <c r="E76" s="6" t="str">
        <f t="shared" si="6"/>
        <v>-</v>
      </c>
    </row>
    <row r="77" spans="2:5" ht="20.100000000000001" customHeight="1" thickBot="1" x14ac:dyDescent="0.25">
      <c r="B77" s="4" t="s">
        <v>50</v>
      </c>
      <c r="C77" s="5">
        <v>0</v>
      </c>
      <c r="D77" s="5">
        <v>0</v>
      </c>
      <c r="E77" s="6" t="str">
        <f t="shared" si="6"/>
        <v>-</v>
      </c>
    </row>
    <row r="89" spans="2:5" ht="42.75" customHeight="1" thickBot="1" x14ac:dyDescent="0.25">
      <c r="C89" s="8" t="s">
        <v>103</v>
      </c>
      <c r="D89" s="8" t="s">
        <v>104</v>
      </c>
      <c r="E89" s="8" t="s">
        <v>99</v>
      </c>
    </row>
    <row r="90" spans="2:5" ht="29.25" thickBot="1" x14ac:dyDescent="0.25">
      <c r="B90" s="4" t="s">
        <v>51</v>
      </c>
      <c r="C90" s="5">
        <v>143</v>
      </c>
      <c r="D90" s="5">
        <v>223</v>
      </c>
      <c r="E90" s="6">
        <f>IF(C90&gt;0,(D90-C90)/C90,"-")</f>
        <v>0.55944055944055948</v>
      </c>
    </row>
    <row r="91" spans="2:5" ht="29.25" thickBot="1" x14ac:dyDescent="0.25">
      <c r="B91" s="4" t="s">
        <v>52</v>
      </c>
      <c r="C91" s="5">
        <v>95</v>
      </c>
      <c r="D91" s="5">
        <v>100</v>
      </c>
      <c r="E91" s="6">
        <f t="shared" ref="E91:E93" si="7">IF(C91&gt;0,(D91-C91)/C91,"-")</f>
        <v>5.2631578947368418E-2</v>
      </c>
    </row>
    <row r="92" spans="2:5" ht="29.25" customHeight="1" thickBot="1" x14ac:dyDescent="0.25">
      <c r="B92" s="4" t="s">
        <v>53</v>
      </c>
      <c r="C92" s="5">
        <v>83</v>
      </c>
      <c r="D92" s="5">
        <v>80</v>
      </c>
      <c r="E92" s="6">
        <f t="shared" si="7"/>
        <v>-3.614457831325301E-2</v>
      </c>
    </row>
    <row r="93" spans="2:5" ht="29.25" customHeight="1" thickBot="1" x14ac:dyDescent="0.25">
      <c r="B93" s="4" t="s">
        <v>54</v>
      </c>
      <c r="C93" s="6">
        <f>(C90+C91)/(C90+C91+C92)</f>
        <v>0.74143302180685355</v>
      </c>
      <c r="D93" s="6">
        <f>(D90+D91)/(D90+D91+D92)</f>
        <v>0.80148883374689828</v>
      </c>
      <c r="E93" s="6">
        <f t="shared" si="7"/>
        <v>8.0999645515774613E-2</v>
      </c>
    </row>
    <row r="99" spans="2:5" ht="42.75" customHeight="1" thickBot="1" x14ac:dyDescent="0.25">
      <c r="C99" s="8" t="s">
        <v>103</v>
      </c>
      <c r="D99" s="8" t="s">
        <v>104</v>
      </c>
      <c r="E99" s="8" t="s">
        <v>99</v>
      </c>
    </row>
    <row r="100" spans="2:5" ht="20.100000000000001" customHeight="1" thickBot="1" x14ac:dyDescent="0.25">
      <c r="B100" s="4" t="s">
        <v>38</v>
      </c>
      <c r="C100" s="5">
        <v>343</v>
      </c>
      <c r="D100" s="5">
        <v>409</v>
      </c>
      <c r="E100" s="6">
        <f>IF(C100&gt;0,(D100-C100)/C100,"-")</f>
        <v>0.1924198250728863</v>
      </c>
    </row>
    <row r="101" spans="2:5" ht="20.100000000000001" customHeight="1" thickBot="1" x14ac:dyDescent="0.25">
      <c r="B101" s="4" t="s">
        <v>41</v>
      </c>
      <c r="C101" s="5">
        <v>146</v>
      </c>
      <c r="D101" s="5">
        <v>159</v>
      </c>
      <c r="E101" s="6">
        <f t="shared" ref="E101:E105" si="8">IF(C101&gt;0,(D101-C101)/C101,"-")</f>
        <v>8.9041095890410954E-2</v>
      </c>
    </row>
    <row r="102" spans="2:5" ht="20.100000000000001" customHeight="1" thickBot="1" x14ac:dyDescent="0.25">
      <c r="B102" s="4" t="s">
        <v>42</v>
      </c>
      <c r="C102" s="5">
        <v>109</v>
      </c>
      <c r="D102" s="5">
        <v>167</v>
      </c>
      <c r="E102" s="6">
        <f t="shared" si="8"/>
        <v>0.5321100917431193</v>
      </c>
    </row>
    <row r="103" spans="2:5" ht="20.100000000000001" customHeight="1" thickBot="1" x14ac:dyDescent="0.25">
      <c r="B103" s="4" t="s">
        <v>98</v>
      </c>
      <c r="C103" s="6">
        <f>(C101+C102)/C100</f>
        <v>0.7434402332361516</v>
      </c>
      <c r="D103" s="6">
        <f>(D101+D102)/D100</f>
        <v>0.79706601466992666</v>
      </c>
      <c r="E103" s="6">
        <f t="shared" si="8"/>
        <v>7.2131933457979774E-2</v>
      </c>
    </row>
    <row r="104" spans="2:5" ht="20.100000000000001" customHeight="1" thickBot="1" x14ac:dyDescent="0.25">
      <c r="B104" s="4" t="s">
        <v>39</v>
      </c>
      <c r="C104" s="6">
        <v>0.75647668393782386</v>
      </c>
      <c r="D104" s="6">
        <v>0.76811594202898548</v>
      </c>
      <c r="E104" s="6">
        <f t="shared" si="8"/>
        <v>1.5386142545165703E-2</v>
      </c>
    </row>
    <row r="105" spans="2:5" ht="20.100000000000001" customHeight="1" thickBot="1" x14ac:dyDescent="0.25">
      <c r="B105" s="4" t="s">
        <v>40</v>
      </c>
      <c r="C105" s="6">
        <v>0.72666666666666668</v>
      </c>
      <c r="D105" s="6">
        <v>0.82673267326732669</v>
      </c>
      <c r="E105" s="6">
        <f t="shared" si="8"/>
        <v>0.13770551367063302</v>
      </c>
    </row>
    <row r="111" spans="2:5" ht="42.75" customHeight="1" thickBot="1" x14ac:dyDescent="0.25">
      <c r="C111" s="8" t="s">
        <v>103</v>
      </c>
      <c r="D111" s="8" t="s">
        <v>104</v>
      </c>
      <c r="E111" s="8" t="s">
        <v>99</v>
      </c>
    </row>
    <row r="112" spans="2:5" ht="15" thickBot="1" x14ac:dyDescent="0.25">
      <c r="B112" s="4" t="s">
        <v>55</v>
      </c>
      <c r="C112" s="5">
        <v>329</v>
      </c>
      <c r="D112" s="5">
        <v>583</v>
      </c>
      <c r="E112" s="6">
        <f>IF(C112&gt;0,(D112-C112)/C112,"-")</f>
        <v>0.77203647416413379</v>
      </c>
    </row>
    <row r="113" spans="2:14" ht="15" thickBot="1" x14ac:dyDescent="0.25">
      <c r="B113" s="4" t="s">
        <v>56</v>
      </c>
      <c r="C113" s="5">
        <v>255</v>
      </c>
      <c r="D113" s="5">
        <v>436</v>
      </c>
      <c r="E113" s="6">
        <f t="shared" ref="E113:E114" si="9">IF(C113&gt;0,(D113-C113)/C113,"-")</f>
        <v>0.70980392156862748</v>
      </c>
    </row>
    <row r="114" spans="2:14" ht="15" thickBot="1" x14ac:dyDescent="0.25">
      <c r="B114" s="4" t="s">
        <v>57</v>
      </c>
      <c r="C114" s="5">
        <v>74</v>
      </c>
      <c r="D114" s="5">
        <v>147</v>
      </c>
      <c r="E114" s="6">
        <f t="shared" si="9"/>
        <v>0.98648648648648651</v>
      </c>
    </row>
    <row r="126" spans="2:14" ht="26.25" customHeight="1" thickBot="1" x14ac:dyDescent="0.25">
      <c r="C126" s="27" t="s">
        <v>103</v>
      </c>
      <c r="D126" s="28"/>
      <c r="E126" s="28"/>
      <c r="F126" s="29"/>
      <c r="G126" s="27" t="s">
        <v>104</v>
      </c>
      <c r="H126" s="28"/>
      <c r="I126" s="28"/>
      <c r="J126" s="29"/>
      <c r="K126" s="30" t="s">
        <v>58</v>
      </c>
      <c r="L126" s="31"/>
      <c r="M126" s="31"/>
      <c r="N126" s="31"/>
    </row>
    <row r="127" spans="2:14" ht="29.25" customHeight="1" thickBot="1" x14ac:dyDescent="0.25">
      <c r="C127" s="11" t="s">
        <v>59</v>
      </c>
      <c r="D127" s="12" t="s">
        <v>60</v>
      </c>
      <c r="E127" s="12" t="s">
        <v>61</v>
      </c>
      <c r="F127" s="12" t="s">
        <v>62</v>
      </c>
      <c r="G127" s="11" t="s">
        <v>59</v>
      </c>
      <c r="H127" s="12" t="s">
        <v>60</v>
      </c>
      <c r="I127" s="12" t="s">
        <v>61</v>
      </c>
      <c r="J127" s="12" t="s">
        <v>62</v>
      </c>
      <c r="K127" s="11" t="s">
        <v>59</v>
      </c>
      <c r="L127" s="12" t="s">
        <v>60</v>
      </c>
      <c r="M127" s="12" t="s">
        <v>61</v>
      </c>
      <c r="N127" s="12" t="s">
        <v>62</v>
      </c>
    </row>
    <row r="128" spans="2:14" ht="15" thickBot="1" x14ac:dyDescent="0.25">
      <c r="B128" s="4" t="s">
        <v>63</v>
      </c>
      <c r="C128" s="10">
        <v>5</v>
      </c>
      <c r="D128" s="10">
        <v>1</v>
      </c>
      <c r="E128" s="10">
        <v>0</v>
      </c>
      <c r="F128" s="10">
        <v>6</v>
      </c>
      <c r="G128" s="10">
        <v>6</v>
      </c>
      <c r="H128" s="10">
        <v>4</v>
      </c>
      <c r="I128" s="10">
        <v>0</v>
      </c>
      <c r="J128" s="10">
        <v>10</v>
      </c>
      <c r="K128" s="6">
        <f>IF(C128=0,"-",(G128-C128)/C128)</f>
        <v>0.2</v>
      </c>
      <c r="L128" s="6">
        <f t="shared" ref="L128:N133" si="10">IF(D128=0,"-",(H128-D128)/D128)</f>
        <v>3</v>
      </c>
      <c r="M128" s="6" t="str">
        <f t="shared" si="10"/>
        <v>-</v>
      </c>
      <c r="N128" s="6">
        <f t="shared" si="10"/>
        <v>0.66666666666666663</v>
      </c>
    </row>
    <row r="129" spans="2:14" ht="15" thickBot="1" x14ac:dyDescent="0.25">
      <c r="B129" s="4" t="s">
        <v>64</v>
      </c>
      <c r="C129" s="10">
        <v>0</v>
      </c>
      <c r="D129" s="10">
        <v>0</v>
      </c>
      <c r="E129" s="10">
        <v>0</v>
      </c>
      <c r="F129" s="10">
        <v>0</v>
      </c>
      <c r="G129" s="10">
        <v>2</v>
      </c>
      <c r="H129" s="10">
        <v>0</v>
      </c>
      <c r="I129" s="10">
        <v>0</v>
      </c>
      <c r="J129" s="10">
        <v>2</v>
      </c>
      <c r="K129" s="6" t="str">
        <f t="shared" ref="K129:K133" si="11">IF(C129=0,"-",(G129-C129)/C129)</f>
        <v>-</v>
      </c>
      <c r="L129" s="6" t="str">
        <f t="shared" si="10"/>
        <v>-</v>
      </c>
      <c r="M129" s="6" t="str">
        <f t="shared" si="10"/>
        <v>-</v>
      </c>
      <c r="N129" s="6" t="str">
        <f t="shared" si="10"/>
        <v>-</v>
      </c>
    </row>
    <row r="130" spans="2:14" ht="15" thickBot="1" x14ac:dyDescent="0.25">
      <c r="B130" s="4" t="s">
        <v>65</v>
      </c>
      <c r="C130" s="10">
        <v>0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6" t="str">
        <f t="shared" si="11"/>
        <v>-</v>
      </c>
      <c r="L130" s="6" t="str">
        <f t="shared" si="10"/>
        <v>-</v>
      </c>
      <c r="M130" s="6" t="str">
        <f t="shared" si="10"/>
        <v>-</v>
      </c>
      <c r="N130" s="6" t="str">
        <f t="shared" si="10"/>
        <v>-</v>
      </c>
    </row>
    <row r="131" spans="2:14" ht="15" thickBot="1" x14ac:dyDescent="0.25">
      <c r="B131" s="7" t="s">
        <v>66</v>
      </c>
      <c r="C131" s="10">
        <v>0</v>
      </c>
      <c r="D131" s="10">
        <v>0</v>
      </c>
      <c r="E131" s="10">
        <v>0</v>
      </c>
      <c r="F131" s="10">
        <v>0</v>
      </c>
      <c r="G131" s="10">
        <v>0</v>
      </c>
      <c r="H131" s="10">
        <v>0</v>
      </c>
      <c r="I131" s="10">
        <v>0</v>
      </c>
      <c r="J131" s="10">
        <v>0</v>
      </c>
      <c r="K131" s="6" t="str">
        <f t="shared" si="11"/>
        <v>-</v>
      </c>
      <c r="L131" s="6" t="str">
        <f t="shared" si="10"/>
        <v>-</v>
      </c>
      <c r="M131" s="6" t="str">
        <f t="shared" si="10"/>
        <v>-</v>
      </c>
      <c r="N131" s="6" t="str">
        <f t="shared" si="10"/>
        <v>-</v>
      </c>
    </row>
    <row r="132" spans="2:14" ht="15" thickBot="1" x14ac:dyDescent="0.25">
      <c r="B132" s="4" t="s">
        <v>67</v>
      </c>
      <c r="C132" s="10">
        <v>1</v>
      </c>
      <c r="D132" s="10">
        <v>0</v>
      </c>
      <c r="E132" s="10">
        <v>0</v>
      </c>
      <c r="F132" s="10">
        <v>1</v>
      </c>
      <c r="G132" s="10">
        <v>0</v>
      </c>
      <c r="H132" s="10">
        <v>0</v>
      </c>
      <c r="I132" s="10">
        <v>0</v>
      </c>
      <c r="J132" s="10">
        <v>0</v>
      </c>
      <c r="K132" s="6">
        <f t="shared" si="11"/>
        <v>-1</v>
      </c>
      <c r="L132" s="6" t="str">
        <f t="shared" si="10"/>
        <v>-</v>
      </c>
      <c r="M132" s="6" t="str">
        <f t="shared" si="10"/>
        <v>-</v>
      </c>
      <c r="N132" s="6">
        <f t="shared" si="10"/>
        <v>-1</v>
      </c>
    </row>
    <row r="133" spans="2:14" ht="15" thickBot="1" x14ac:dyDescent="0.25">
      <c r="B133" s="4" t="s">
        <v>68</v>
      </c>
      <c r="C133" s="10">
        <v>6</v>
      </c>
      <c r="D133" s="10">
        <v>1</v>
      </c>
      <c r="E133" s="10">
        <v>0</v>
      </c>
      <c r="F133" s="10">
        <v>7</v>
      </c>
      <c r="G133" s="10">
        <v>8</v>
      </c>
      <c r="H133" s="10">
        <v>4</v>
      </c>
      <c r="I133" s="10">
        <v>0</v>
      </c>
      <c r="J133" s="10">
        <v>12</v>
      </c>
      <c r="K133" s="6">
        <f t="shared" si="11"/>
        <v>0.33333333333333331</v>
      </c>
      <c r="L133" s="6">
        <f t="shared" si="10"/>
        <v>3</v>
      </c>
      <c r="M133" s="6" t="str">
        <f t="shared" si="10"/>
        <v>-</v>
      </c>
      <c r="N133" s="6">
        <f t="shared" si="10"/>
        <v>0.7142857142857143</v>
      </c>
    </row>
    <row r="134" spans="2:14" ht="15" thickBot="1" x14ac:dyDescent="0.25">
      <c r="B134" s="4" t="s">
        <v>36</v>
      </c>
      <c r="C134" s="6">
        <f>IF(C128=0,"-",C128/(C128+C129))</f>
        <v>1</v>
      </c>
      <c r="D134" s="6">
        <f>IF(D128=0,"-",D128/(D128+D129))</f>
        <v>1</v>
      </c>
      <c r="E134" s="6" t="str">
        <f t="shared" ref="E134:J134" si="12">IF(E128=0,"-",E128/(E128+E129))</f>
        <v>-</v>
      </c>
      <c r="F134" s="6">
        <f t="shared" si="12"/>
        <v>1</v>
      </c>
      <c r="G134" s="6">
        <f t="shared" si="12"/>
        <v>0.75</v>
      </c>
      <c r="H134" s="6">
        <f t="shared" si="12"/>
        <v>1</v>
      </c>
      <c r="I134" s="6" t="str">
        <f t="shared" si="12"/>
        <v>-</v>
      </c>
      <c r="J134" s="6">
        <f t="shared" si="12"/>
        <v>0.83333333333333337</v>
      </c>
      <c r="K134" s="6">
        <f>IF(OR(C134="-",G134="-"),"-",(G134-C134)/C134)</f>
        <v>-0.25</v>
      </c>
      <c r="L134" s="6">
        <f t="shared" ref="L134:N135" si="13">IF(OR(D134="-",H134="-"),"-",(H134-D134)/D134)</f>
        <v>0</v>
      </c>
      <c r="M134" s="6" t="str">
        <f t="shared" si="13"/>
        <v>-</v>
      </c>
      <c r="N134" s="6">
        <f t="shared" si="13"/>
        <v>-0.16666666666666663</v>
      </c>
    </row>
    <row r="135" spans="2:14" ht="15" thickBot="1" x14ac:dyDescent="0.25">
      <c r="B135" s="4" t="s">
        <v>37</v>
      </c>
      <c r="C135" s="6" t="str">
        <f>IF(C131=0,"-",C131/(C130+C131))</f>
        <v>-</v>
      </c>
      <c r="D135" s="6" t="str">
        <f t="shared" ref="D135:J135" si="14">IF(D131=0,"-",D131/(D130+D131))</f>
        <v>-</v>
      </c>
      <c r="E135" s="6" t="str">
        <f t="shared" si="14"/>
        <v>-</v>
      </c>
      <c r="F135" s="6" t="str">
        <f t="shared" si="14"/>
        <v>-</v>
      </c>
      <c r="G135" s="6" t="str">
        <f t="shared" si="14"/>
        <v>-</v>
      </c>
      <c r="H135" s="6" t="str">
        <f t="shared" si="14"/>
        <v>-</v>
      </c>
      <c r="I135" s="6" t="str">
        <f t="shared" si="14"/>
        <v>-</v>
      </c>
      <c r="J135" s="6" t="str">
        <f t="shared" si="14"/>
        <v>-</v>
      </c>
      <c r="K135" s="6" t="str">
        <f>IF(OR(C135="-",G135="-"),"-",(G135-C135)/C135)</f>
        <v>-</v>
      </c>
      <c r="L135" s="6" t="str">
        <f t="shared" si="13"/>
        <v>-</v>
      </c>
      <c r="M135" s="6" t="str">
        <f t="shared" si="13"/>
        <v>-</v>
      </c>
      <c r="N135" s="6" t="str">
        <f t="shared" si="13"/>
        <v>-</v>
      </c>
    </row>
    <row r="136" spans="2:14" x14ac:dyDescent="0.2">
      <c r="C136" s="13"/>
    </row>
    <row r="137" spans="2:14" x14ac:dyDescent="0.2">
      <c r="C137" s="13"/>
      <c r="M137" s="14"/>
    </row>
    <row r="138" spans="2:14" x14ac:dyDescent="0.2">
      <c r="C138" s="13"/>
    </row>
    <row r="141" spans="2:14" ht="29.25" customHeight="1" thickBot="1" x14ac:dyDescent="0.25">
      <c r="C141" s="27" t="s">
        <v>103</v>
      </c>
      <c r="D141" s="28"/>
      <c r="E141" s="28"/>
      <c r="F141" s="29"/>
      <c r="G141" s="27" t="s">
        <v>104</v>
      </c>
      <c r="H141" s="28"/>
      <c r="I141" s="28"/>
      <c r="J141" s="29"/>
      <c r="K141" s="30" t="s">
        <v>58</v>
      </c>
      <c r="L141" s="31"/>
      <c r="M141" s="31"/>
      <c r="N141" s="31"/>
    </row>
    <row r="142" spans="2:14" ht="57.75" customHeight="1" thickBot="1" x14ac:dyDescent="0.25">
      <c r="C142" s="12" t="s">
        <v>60</v>
      </c>
      <c r="D142" s="12" t="s">
        <v>70</v>
      </c>
      <c r="E142" s="12" t="s">
        <v>69</v>
      </c>
      <c r="F142" s="12" t="s">
        <v>62</v>
      </c>
      <c r="G142" s="12" t="s">
        <v>60</v>
      </c>
      <c r="H142" s="12" t="s">
        <v>70</v>
      </c>
      <c r="I142" s="12" t="s">
        <v>69</v>
      </c>
      <c r="J142" s="12" t="s">
        <v>62</v>
      </c>
      <c r="K142" s="12" t="s">
        <v>60</v>
      </c>
      <c r="L142" s="12" t="s">
        <v>70</v>
      </c>
      <c r="M142" s="12" t="s">
        <v>69</v>
      </c>
      <c r="N142" s="12" t="s">
        <v>62</v>
      </c>
    </row>
    <row r="143" spans="2:14" ht="15" thickBot="1" x14ac:dyDescent="0.25">
      <c r="B143" s="4" t="s">
        <v>71</v>
      </c>
      <c r="C143" s="10">
        <v>13</v>
      </c>
      <c r="D143" s="10">
        <v>0</v>
      </c>
      <c r="E143" s="10">
        <v>1</v>
      </c>
      <c r="F143" s="10">
        <v>14</v>
      </c>
      <c r="G143" s="10">
        <v>13</v>
      </c>
      <c r="H143" s="10">
        <v>0</v>
      </c>
      <c r="I143" s="10">
        <v>2</v>
      </c>
      <c r="J143" s="10">
        <v>15</v>
      </c>
      <c r="K143" s="6">
        <f>IF(C143=0,"-",(G143-C143)/C143)</f>
        <v>0</v>
      </c>
      <c r="L143" s="6" t="str">
        <f t="shared" ref="L143:N147" si="15">IF(D143=0,"-",(H143-D143)/D143)</f>
        <v>-</v>
      </c>
      <c r="M143" s="6">
        <f t="shared" si="15"/>
        <v>1</v>
      </c>
      <c r="N143" s="6">
        <f t="shared" si="15"/>
        <v>7.1428571428571425E-2</v>
      </c>
    </row>
    <row r="144" spans="2:14" ht="15" thickBot="1" x14ac:dyDescent="0.25">
      <c r="B144" s="4" t="s">
        <v>72</v>
      </c>
      <c r="C144" s="10">
        <v>8</v>
      </c>
      <c r="D144" s="10">
        <v>0</v>
      </c>
      <c r="E144" s="10">
        <v>0</v>
      </c>
      <c r="F144" s="10">
        <v>8</v>
      </c>
      <c r="G144" s="10">
        <v>5</v>
      </c>
      <c r="H144" s="10">
        <v>0</v>
      </c>
      <c r="I144" s="10">
        <v>0</v>
      </c>
      <c r="J144" s="10">
        <v>5</v>
      </c>
      <c r="K144" s="6">
        <f t="shared" ref="K144:K147" si="16">IF(C144=0,"-",(G144-C144)/C144)</f>
        <v>-0.375</v>
      </c>
      <c r="L144" s="6" t="str">
        <f t="shared" si="15"/>
        <v>-</v>
      </c>
      <c r="M144" s="6" t="str">
        <f t="shared" si="15"/>
        <v>-</v>
      </c>
      <c r="N144" s="6">
        <f t="shared" si="15"/>
        <v>-0.375</v>
      </c>
    </row>
    <row r="145" spans="2:14" ht="15" thickBot="1" x14ac:dyDescent="0.25">
      <c r="B145" s="4" t="s">
        <v>73</v>
      </c>
      <c r="C145" s="10">
        <v>36</v>
      </c>
      <c r="D145" s="10">
        <v>0</v>
      </c>
      <c r="E145" s="10">
        <v>0</v>
      </c>
      <c r="F145" s="10">
        <v>36</v>
      </c>
      <c r="G145" s="10">
        <v>54</v>
      </c>
      <c r="H145" s="10">
        <v>0</v>
      </c>
      <c r="I145" s="10">
        <v>1</v>
      </c>
      <c r="J145" s="10">
        <v>55</v>
      </c>
      <c r="K145" s="6">
        <f t="shared" si="16"/>
        <v>0.5</v>
      </c>
      <c r="L145" s="6" t="str">
        <f t="shared" si="15"/>
        <v>-</v>
      </c>
      <c r="M145" s="6" t="str">
        <f t="shared" si="15"/>
        <v>-</v>
      </c>
      <c r="N145" s="6">
        <f t="shared" si="15"/>
        <v>0.52777777777777779</v>
      </c>
    </row>
    <row r="146" spans="2:14" ht="15" thickBot="1" x14ac:dyDescent="0.25">
      <c r="B146" s="4" t="s">
        <v>74</v>
      </c>
      <c r="C146" s="10">
        <v>7</v>
      </c>
      <c r="D146" s="10">
        <v>0</v>
      </c>
      <c r="E146" s="10">
        <v>1</v>
      </c>
      <c r="F146" s="10">
        <v>8</v>
      </c>
      <c r="G146" s="10">
        <v>14</v>
      </c>
      <c r="H146" s="10">
        <v>0</v>
      </c>
      <c r="I146" s="10">
        <v>0</v>
      </c>
      <c r="J146" s="10">
        <v>14</v>
      </c>
      <c r="K146" s="6">
        <f t="shared" si="16"/>
        <v>1</v>
      </c>
      <c r="L146" s="6" t="str">
        <f t="shared" si="15"/>
        <v>-</v>
      </c>
      <c r="M146" s="6">
        <f t="shared" si="15"/>
        <v>-1</v>
      </c>
      <c r="N146" s="6">
        <f t="shared" si="15"/>
        <v>0.75</v>
      </c>
    </row>
    <row r="147" spans="2:14" ht="15" thickBot="1" x14ac:dyDescent="0.25">
      <c r="B147" s="4" t="s">
        <v>75</v>
      </c>
      <c r="C147" s="10">
        <v>0</v>
      </c>
      <c r="D147" s="10">
        <v>0</v>
      </c>
      <c r="E147" s="10">
        <v>0</v>
      </c>
      <c r="F147" s="10">
        <v>0</v>
      </c>
      <c r="G147" s="10">
        <v>0</v>
      </c>
      <c r="H147" s="10">
        <v>0</v>
      </c>
      <c r="I147" s="10">
        <v>0</v>
      </c>
      <c r="J147" s="10">
        <v>0</v>
      </c>
      <c r="K147" s="6" t="str">
        <f t="shared" si="16"/>
        <v>-</v>
      </c>
      <c r="L147" s="6" t="str">
        <f t="shared" si="15"/>
        <v>-</v>
      </c>
      <c r="M147" s="6" t="str">
        <f t="shared" si="15"/>
        <v>-</v>
      </c>
      <c r="N147" s="6" t="str">
        <f t="shared" si="15"/>
        <v>-</v>
      </c>
    </row>
    <row r="148" spans="2:14" ht="15" thickBot="1" x14ac:dyDescent="0.25">
      <c r="B148" s="7" t="s">
        <v>68</v>
      </c>
      <c r="C148" s="10">
        <v>64</v>
      </c>
      <c r="D148" s="10">
        <v>0</v>
      </c>
      <c r="E148" s="10">
        <v>2</v>
      </c>
      <c r="F148" s="10">
        <v>66</v>
      </c>
      <c r="G148" s="10">
        <v>86</v>
      </c>
      <c r="H148" s="10">
        <v>0</v>
      </c>
      <c r="I148" s="10">
        <v>3</v>
      </c>
      <c r="J148" s="10">
        <v>89</v>
      </c>
      <c r="K148" s="6">
        <f t="shared" ref="K148" si="17">IF(C148=0,"-",(G148-C148)/C148)</f>
        <v>0.34375</v>
      </c>
      <c r="L148" s="6" t="str">
        <f t="shared" ref="L148" si="18">IF(D148=0,"-",(H148-D148)/D148)</f>
        <v>-</v>
      </c>
      <c r="M148" s="6">
        <f t="shared" ref="M148" si="19">IF(E148=0,"-",(I148-E148)/E148)</f>
        <v>0.5</v>
      </c>
      <c r="N148" s="6">
        <f t="shared" ref="N148" si="20">IF(F148=0,"-",(J148-F148)/F148)</f>
        <v>0.34848484848484851</v>
      </c>
    </row>
    <row r="149" spans="2:14" ht="29.25" thickBot="1" x14ac:dyDescent="0.25">
      <c r="B149" s="7" t="s">
        <v>76</v>
      </c>
      <c r="C149" s="6">
        <f t="shared" ref="C149:J150" si="21">IF(C143=0,"-",(C143/(C143+C145)))</f>
        <v>0.26530612244897961</v>
      </c>
      <c r="D149" s="6" t="str">
        <f t="shared" si="21"/>
        <v>-</v>
      </c>
      <c r="E149" s="6">
        <f t="shared" si="21"/>
        <v>1</v>
      </c>
      <c r="F149" s="6">
        <f t="shared" si="21"/>
        <v>0.28000000000000003</v>
      </c>
      <c r="G149" s="6">
        <f t="shared" si="21"/>
        <v>0.19402985074626866</v>
      </c>
      <c r="H149" s="6" t="str">
        <f t="shared" si="21"/>
        <v>-</v>
      </c>
      <c r="I149" s="6">
        <f t="shared" si="21"/>
        <v>0.66666666666666663</v>
      </c>
      <c r="J149" s="6">
        <f t="shared" si="21"/>
        <v>0.21428571428571427</v>
      </c>
      <c r="K149" s="6">
        <f>IF(OR(C149="-",G149="-"),"-",(G149-C149)/C149)</f>
        <v>-0.2686567164179105</v>
      </c>
      <c r="L149" s="6" t="str">
        <f t="shared" ref="L149:N150" si="22">IF(OR(D149="-",H149="-"),"-",(H149-D149)/D149)</f>
        <v>-</v>
      </c>
      <c r="M149" s="6">
        <f t="shared" si="22"/>
        <v>-0.33333333333333337</v>
      </c>
      <c r="N149" s="6">
        <f t="shared" si="22"/>
        <v>-0.23469387755102053</v>
      </c>
    </row>
    <row r="150" spans="2:14" ht="29.25" thickBot="1" x14ac:dyDescent="0.25">
      <c r="B150" s="7" t="s">
        <v>77</v>
      </c>
      <c r="C150" s="6">
        <f t="shared" si="21"/>
        <v>0.53333333333333333</v>
      </c>
      <c r="D150" s="6" t="str">
        <f t="shared" si="21"/>
        <v>-</v>
      </c>
      <c r="E150" s="6" t="str">
        <f t="shared" si="21"/>
        <v>-</v>
      </c>
      <c r="F150" s="6">
        <f t="shared" si="21"/>
        <v>0.5</v>
      </c>
      <c r="G150" s="6">
        <f t="shared" si="21"/>
        <v>0.26315789473684209</v>
      </c>
      <c r="H150" s="6" t="str">
        <f t="shared" si="21"/>
        <v>-</v>
      </c>
      <c r="I150" s="6" t="str">
        <f t="shared" si="21"/>
        <v>-</v>
      </c>
      <c r="J150" s="6">
        <f t="shared" si="21"/>
        <v>0.26315789473684209</v>
      </c>
      <c r="K150" s="6">
        <f>IF(OR(C150="-",G150="-"),"-",(G150-C150)/C150)</f>
        <v>-0.50657894736842113</v>
      </c>
      <c r="L150" s="6" t="str">
        <f t="shared" si="22"/>
        <v>-</v>
      </c>
      <c r="M150" s="6" t="str">
        <f t="shared" si="22"/>
        <v>-</v>
      </c>
      <c r="N150" s="6">
        <f t="shared" si="22"/>
        <v>-0.47368421052631582</v>
      </c>
    </row>
    <row r="151" spans="2:14" ht="14.25" x14ac:dyDescent="0.2">
      <c r="B151" s="7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</row>
    <row r="154" spans="2:14" ht="14.25" x14ac:dyDescent="0.2">
      <c r="B154" s="7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</row>
    <row r="155" spans="2:14" ht="14.25" x14ac:dyDescent="0.2">
      <c r="B155" s="7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</row>
    <row r="156" spans="2:14" ht="29.25" customHeight="1" thickBot="1" x14ac:dyDescent="0.25">
      <c r="B156" s="7"/>
      <c r="C156" s="8" t="s">
        <v>103</v>
      </c>
      <c r="D156" s="8" t="s">
        <v>104</v>
      </c>
      <c r="E156" s="8" t="s">
        <v>99</v>
      </c>
    </row>
    <row r="157" spans="2:14" ht="15" thickBot="1" x14ac:dyDescent="0.25">
      <c r="B157" s="4" t="s">
        <v>94</v>
      </c>
      <c r="C157" s="19">
        <v>44</v>
      </c>
      <c r="D157" s="19">
        <v>66</v>
      </c>
      <c r="E157" s="18">
        <f>IF(C157=0,"-",(D157-C157)/C157)</f>
        <v>0.5</v>
      </c>
      <c r="F157" s="18"/>
      <c r="G157" s="18"/>
      <c r="H157" s="18"/>
      <c r="I157" s="18"/>
      <c r="J157" s="18"/>
      <c r="K157" s="18"/>
      <c r="L157" s="18"/>
      <c r="M157" s="18"/>
      <c r="N157" s="18"/>
    </row>
    <row r="158" spans="2:14" ht="15" thickBot="1" x14ac:dyDescent="0.25">
      <c r="B158" s="4" t="s">
        <v>95</v>
      </c>
      <c r="C158" s="19">
        <v>20</v>
      </c>
      <c r="D158" s="19">
        <v>18</v>
      </c>
      <c r="E158" s="18">
        <f t="shared" ref="E158:E159" si="23">IF(C158=0,"-",(D158-C158)/C158)</f>
        <v>-0.1</v>
      </c>
      <c r="F158" s="18"/>
      <c r="G158" s="18"/>
      <c r="H158" s="18"/>
      <c r="I158" s="18"/>
      <c r="J158" s="18"/>
      <c r="K158" s="18"/>
      <c r="L158" s="18"/>
      <c r="M158" s="18"/>
      <c r="N158" s="18"/>
    </row>
    <row r="159" spans="2:14" ht="15" thickBot="1" x14ac:dyDescent="0.25">
      <c r="B159" s="4" t="s">
        <v>96</v>
      </c>
      <c r="C159" s="19">
        <v>0</v>
      </c>
      <c r="D159" s="19">
        <v>0</v>
      </c>
      <c r="E159" s="18" t="str">
        <f t="shared" si="23"/>
        <v>-</v>
      </c>
      <c r="F159" s="18"/>
      <c r="G159" s="18"/>
      <c r="H159" s="18"/>
      <c r="I159" s="18"/>
      <c r="J159" s="18"/>
      <c r="K159" s="18"/>
      <c r="L159" s="18"/>
      <c r="M159" s="18"/>
      <c r="N159" s="18"/>
    </row>
    <row r="160" spans="2:14" ht="15" thickBot="1" x14ac:dyDescent="0.25">
      <c r="B160" s="4" t="s">
        <v>97</v>
      </c>
      <c r="C160" s="18">
        <f>IF(C157=0,"-",C157/(C157+C158+C159))</f>
        <v>0.6875</v>
      </c>
      <c r="D160" s="18">
        <f>IF(D157=0,"-",D157/(D157+D158+D159))</f>
        <v>0.7857142857142857</v>
      </c>
      <c r="E160" s="18">
        <f>IF(OR(C160="-",D160="-"),"-",(D160-C160)/C160)</f>
        <v>0.14285714285714282</v>
      </c>
      <c r="F160" s="18"/>
      <c r="G160" s="18"/>
      <c r="H160" s="18"/>
      <c r="I160" s="18"/>
      <c r="J160" s="18"/>
      <c r="K160" s="18"/>
      <c r="L160" s="18"/>
      <c r="M160" s="18"/>
      <c r="N160" s="18"/>
    </row>
    <row r="161" spans="2:14" ht="14.25" x14ac:dyDescent="0.2">
      <c r="B161" s="7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</row>
    <row r="162" spans="2:14" ht="14.25" x14ac:dyDescent="0.2">
      <c r="B162" s="7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</row>
    <row r="163" spans="2:14" ht="14.25" x14ac:dyDescent="0.2">
      <c r="B163" s="7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</row>
    <row r="165" spans="2:14" ht="42.75" customHeight="1" thickBot="1" x14ac:dyDescent="0.25">
      <c r="C165" s="8" t="s">
        <v>103</v>
      </c>
      <c r="D165" s="8" t="s">
        <v>104</v>
      </c>
      <c r="E165" s="8" t="s">
        <v>99</v>
      </c>
    </row>
    <row r="166" spans="2:14" ht="20.100000000000001" customHeight="1" thickBot="1" x14ac:dyDescent="0.25">
      <c r="B166" s="4" t="s">
        <v>38</v>
      </c>
      <c r="C166" s="5">
        <v>6</v>
      </c>
      <c r="D166" s="5">
        <v>12</v>
      </c>
      <c r="E166" s="6">
        <f>IF(C166=0,"-",(D166-C166)/C166)</f>
        <v>1</v>
      </c>
    </row>
    <row r="167" spans="2:14" ht="20.100000000000001" customHeight="1" thickBot="1" x14ac:dyDescent="0.25">
      <c r="B167" s="4" t="s">
        <v>41</v>
      </c>
      <c r="C167" s="5">
        <v>3</v>
      </c>
      <c r="D167" s="5">
        <v>5</v>
      </c>
      <c r="E167" s="6">
        <f t="shared" ref="E167:E168" si="24">IF(C167=0,"-",(D167-C167)/C167)</f>
        <v>0.66666666666666663</v>
      </c>
    </row>
    <row r="168" spans="2:14" ht="20.100000000000001" customHeight="1" thickBot="1" x14ac:dyDescent="0.25">
      <c r="B168" s="4" t="s">
        <v>42</v>
      </c>
      <c r="C168" s="5">
        <v>3</v>
      </c>
      <c r="D168" s="5">
        <v>5</v>
      </c>
      <c r="E168" s="6">
        <f t="shared" si="24"/>
        <v>0.66666666666666663</v>
      </c>
    </row>
    <row r="169" spans="2:14" ht="20.100000000000001" customHeight="1" thickBot="1" x14ac:dyDescent="0.25">
      <c r="B169" s="4" t="s">
        <v>98</v>
      </c>
      <c r="C169" s="6">
        <f>IF(C166=0,"-",(C167+C168)/C166)</f>
        <v>1</v>
      </c>
      <c r="D169" s="6">
        <f>IF(D166=0,"-",(D167+D168)/D166)</f>
        <v>0.83333333333333337</v>
      </c>
      <c r="E169" s="6">
        <f t="shared" ref="E169:E171" si="25">IF(OR(C169="-",D169="-"),"-",(D169-C169)/C169)</f>
        <v>-0.16666666666666663</v>
      </c>
    </row>
    <row r="170" spans="2:14" ht="20.100000000000001" customHeight="1" thickBot="1" x14ac:dyDescent="0.25">
      <c r="B170" s="4" t="s">
        <v>39</v>
      </c>
      <c r="C170" s="6">
        <v>1</v>
      </c>
      <c r="D170" s="6">
        <v>0.83333333333333337</v>
      </c>
      <c r="E170" s="6">
        <f t="shared" si="25"/>
        <v>-0.16666666666666663</v>
      </c>
    </row>
    <row r="171" spans="2:14" ht="20.100000000000001" customHeight="1" thickBot="1" x14ac:dyDescent="0.25">
      <c r="B171" s="4" t="s">
        <v>40</v>
      </c>
      <c r="C171" s="6">
        <v>1</v>
      </c>
      <c r="D171" s="6">
        <v>0.83333333333333337</v>
      </c>
      <c r="E171" s="6">
        <f t="shared" si="25"/>
        <v>-0.16666666666666663</v>
      </c>
    </row>
    <row r="172" spans="2:14" ht="20.100000000000001" customHeight="1" x14ac:dyDescent="0.2">
      <c r="B172" s="7"/>
      <c r="C172" s="18"/>
      <c r="D172" s="18"/>
      <c r="E172" s="18"/>
    </row>
    <row r="177" spans="2:8" ht="42.75" customHeight="1" thickBot="1" x14ac:dyDescent="0.25">
      <c r="C177" s="8" t="s">
        <v>103</v>
      </c>
      <c r="D177" s="8" t="s">
        <v>104</v>
      </c>
      <c r="E177" s="8" t="s">
        <v>99</v>
      </c>
    </row>
    <row r="178" spans="2:8" ht="15" thickBot="1" x14ac:dyDescent="0.25">
      <c r="B178" s="15" t="s">
        <v>81</v>
      </c>
      <c r="C178" s="5">
        <v>10</v>
      </c>
      <c r="D178" s="5">
        <v>9</v>
      </c>
      <c r="E178" s="6">
        <f>IF(C178=0,"-",(D178-C178)/C178)</f>
        <v>-0.1</v>
      </c>
      <c r="H178" s="13"/>
    </row>
    <row r="179" spans="2:8" ht="15" thickBot="1" x14ac:dyDescent="0.25">
      <c r="B179" s="4" t="s">
        <v>43</v>
      </c>
      <c r="C179" s="5">
        <v>9</v>
      </c>
      <c r="D179" s="5">
        <v>8</v>
      </c>
      <c r="E179" s="6">
        <f t="shared" ref="E179:E185" si="26">IF(C179=0,"-",(D179-C179)/C179)</f>
        <v>-0.1111111111111111</v>
      </c>
      <c r="H179" s="13"/>
    </row>
    <row r="180" spans="2:8" ht="15" thickBot="1" x14ac:dyDescent="0.25">
      <c r="B180" s="4" t="s">
        <v>47</v>
      </c>
      <c r="C180" s="5">
        <v>1</v>
      </c>
      <c r="D180" s="5">
        <v>1</v>
      </c>
      <c r="E180" s="6">
        <f t="shared" si="26"/>
        <v>0</v>
      </c>
      <c r="H180" s="13"/>
    </row>
    <row r="181" spans="2:8" ht="15" thickBot="1" x14ac:dyDescent="0.25">
      <c r="B181" s="4" t="s">
        <v>78</v>
      </c>
      <c r="C181" s="5">
        <v>0</v>
      </c>
      <c r="D181" s="5">
        <v>0</v>
      </c>
      <c r="E181" s="6" t="str">
        <f t="shared" si="26"/>
        <v>-</v>
      </c>
      <c r="H181" s="13"/>
    </row>
    <row r="182" spans="2:8" ht="15" thickBot="1" x14ac:dyDescent="0.25">
      <c r="B182" s="15" t="s">
        <v>79</v>
      </c>
      <c r="C182" s="5">
        <v>55</v>
      </c>
      <c r="D182" s="5">
        <v>74</v>
      </c>
      <c r="E182" s="6">
        <f t="shared" si="26"/>
        <v>0.34545454545454546</v>
      </c>
      <c r="H182" s="13"/>
    </row>
    <row r="183" spans="2:8" ht="15" thickBot="1" x14ac:dyDescent="0.25">
      <c r="B183" s="4" t="s">
        <v>47</v>
      </c>
      <c r="C183" s="5">
        <v>52</v>
      </c>
      <c r="D183" s="5">
        <v>70</v>
      </c>
      <c r="E183" s="6">
        <f t="shared" si="26"/>
        <v>0.34615384615384615</v>
      </c>
      <c r="H183" s="13"/>
    </row>
    <row r="184" spans="2:8" ht="15" thickBot="1" x14ac:dyDescent="0.25">
      <c r="B184" s="4" t="s">
        <v>70</v>
      </c>
      <c r="C184" s="5">
        <v>0</v>
      </c>
      <c r="D184" s="5">
        <v>0</v>
      </c>
      <c r="E184" s="6" t="str">
        <f t="shared" si="26"/>
        <v>-</v>
      </c>
      <c r="H184" s="13"/>
    </row>
    <row r="185" spans="2:8" ht="15" thickBot="1" x14ac:dyDescent="0.25">
      <c r="B185" s="4" t="s">
        <v>80</v>
      </c>
      <c r="C185" s="5">
        <v>3</v>
      </c>
      <c r="D185" s="5">
        <v>4</v>
      </c>
      <c r="E185" s="6">
        <f t="shared" si="26"/>
        <v>0.33333333333333331</v>
      </c>
      <c r="H185" s="13"/>
    </row>
    <row r="196" spans="2:5" ht="42.75" customHeight="1" thickBot="1" x14ac:dyDescent="0.25">
      <c r="C196" s="8" t="s">
        <v>103</v>
      </c>
      <c r="D196" s="8" t="s">
        <v>104</v>
      </c>
      <c r="E196" s="8" t="s">
        <v>99</v>
      </c>
    </row>
    <row r="197" spans="2:5" ht="15" thickBot="1" x14ac:dyDescent="0.25">
      <c r="B197" s="4" t="s">
        <v>82</v>
      </c>
      <c r="C197" s="5">
        <v>3</v>
      </c>
      <c r="D197" s="5">
        <v>2</v>
      </c>
      <c r="E197" s="6">
        <f t="shared" ref="E197:E200" si="27">IF(C197=0,"-",(D197-C197)/C197)</f>
        <v>-0.33333333333333331</v>
      </c>
    </row>
    <row r="198" spans="2:5" ht="15" thickBot="1" x14ac:dyDescent="0.25">
      <c r="B198" s="4" t="s">
        <v>83</v>
      </c>
      <c r="C198" s="5">
        <v>0</v>
      </c>
      <c r="D198" s="5">
        <v>0</v>
      </c>
      <c r="E198" s="6" t="str">
        <f t="shared" si="27"/>
        <v>-</v>
      </c>
    </row>
    <row r="199" spans="2:5" ht="15" thickBot="1" x14ac:dyDescent="0.25">
      <c r="B199" s="4" t="s">
        <v>84</v>
      </c>
      <c r="C199" s="5">
        <v>3</v>
      </c>
      <c r="D199" s="5">
        <v>2</v>
      </c>
      <c r="E199" s="6">
        <f t="shared" si="27"/>
        <v>-0.33333333333333331</v>
      </c>
    </row>
    <row r="200" spans="2:5" ht="15" thickBot="1" x14ac:dyDescent="0.25">
      <c r="B200" s="4" t="s">
        <v>85</v>
      </c>
      <c r="C200" s="5">
        <v>3</v>
      </c>
      <c r="D200" s="5">
        <v>2</v>
      </c>
      <c r="E200" s="6">
        <f t="shared" si="27"/>
        <v>-0.33333333333333331</v>
      </c>
    </row>
    <row r="201" spans="2:5" ht="14.25" x14ac:dyDescent="0.2">
      <c r="B201" s="7"/>
      <c r="C201" s="19"/>
      <c r="D201" s="19"/>
      <c r="E201" s="18"/>
    </row>
    <row r="206" spans="2:5" ht="42.75" customHeight="1" thickBot="1" x14ac:dyDescent="0.25">
      <c r="C206" s="8" t="s">
        <v>103</v>
      </c>
      <c r="D206" s="8" t="s">
        <v>104</v>
      </c>
      <c r="E206" s="8" t="s">
        <v>99</v>
      </c>
    </row>
    <row r="207" spans="2:5" ht="20.100000000000001" customHeight="1" thickBot="1" x14ac:dyDescent="0.25">
      <c r="B207" s="16" t="s">
        <v>88</v>
      </c>
      <c r="C207" s="5"/>
      <c r="D207" s="5"/>
      <c r="E207" s="6" t="str">
        <f t="shared" ref="E207:E210" si="28">IF(C207=0,"-",(D207-C207)/C207)</f>
        <v>-</v>
      </c>
    </row>
    <row r="208" spans="2:5" ht="20.100000000000001" customHeight="1" thickBot="1" x14ac:dyDescent="0.25">
      <c r="B208" s="17" t="s">
        <v>89</v>
      </c>
      <c r="C208" s="5">
        <v>3</v>
      </c>
      <c r="D208" s="5">
        <v>2</v>
      </c>
      <c r="E208" s="6">
        <f t="shared" si="28"/>
        <v>-0.33333333333333331</v>
      </c>
    </row>
    <row r="209" spans="2:5" ht="20.100000000000001" customHeight="1" thickBot="1" x14ac:dyDescent="0.25">
      <c r="B209" s="17" t="s">
        <v>86</v>
      </c>
      <c r="C209" s="5">
        <v>3</v>
      </c>
      <c r="D209" s="5">
        <v>0</v>
      </c>
      <c r="E209" s="6">
        <f t="shared" si="28"/>
        <v>-1</v>
      </c>
    </row>
    <row r="210" spans="2:5" ht="20.100000000000001" customHeight="1" thickBot="1" x14ac:dyDescent="0.25">
      <c r="B210" s="17" t="s">
        <v>87</v>
      </c>
      <c r="C210" s="5">
        <v>0</v>
      </c>
      <c r="D210" s="5">
        <v>2</v>
      </c>
      <c r="E210" s="6" t="str">
        <f t="shared" si="28"/>
        <v>-</v>
      </c>
    </row>
    <row r="211" spans="2:5" ht="20.100000000000001" customHeight="1" thickBot="1" x14ac:dyDescent="0.25">
      <c r="B211" s="17" t="s">
        <v>90</v>
      </c>
      <c r="C211" s="5"/>
      <c r="D211" s="5"/>
      <c r="E211" s="6"/>
    </row>
    <row r="212" spans="2:5" ht="20.100000000000001" customHeight="1" thickBot="1" x14ac:dyDescent="0.25">
      <c r="B212" s="17" t="s">
        <v>89</v>
      </c>
      <c r="C212" s="5">
        <v>0</v>
      </c>
      <c r="D212" s="5">
        <v>0</v>
      </c>
      <c r="E212" s="6" t="str">
        <f>IF(C212=0,"-",(D212-C212)/C212)</f>
        <v>-</v>
      </c>
    </row>
    <row r="213" spans="2:5" ht="15" thickBot="1" x14ac:dyDescent="0.25">
      <c r="B213" s="17" t="s">
        <v>86</v>
      </c>
      <c r="C213" s="5">
        <v>0</v>
      </c>
      <c r="D213" s="5">
        <v>0</v>
      </c>
      <c r="E213" s="6" t="str">
        <f t="shared" ref="E213:E214" si="29">IF(C213=0,"-",(D213-C213)/C213)</f>
        <v>-</v>
      </c>
    </row>
    <row r="214" spans="2:5" ht="15" thickBot="1" x14ac:dyDescent="0.25">
      <c r="B214" s="17" t="s">
        <v>87</v>
      </c>
      <c r="C214" s="5">
        <v>0</v>
      </c>
      <c r="D214" s="5">
        <v>0</v>
      </c>
      <c r="E214" s="6" t="str">
        <f t="shared" si="29"/>
        <v>-</v>
      </c>
    </row>
    <row r="215" spans="2:5" ht="14.25" x14ac:dyDescent="0.2">
      <c r="B215" s="21"/>
      <c r="C215" s="19"/>
      <c r="D215" s="19"/>
      <c r="E215" s="18"/>
    </row>
    <row r="220" spans="2:5" ht="42.75" customHeight="1" thickBot="1" x14ac:dyDescent="0.25">
      <c r="C220" s="8" t="s">
        <v>103</v>
      </c>
      <c r="D220" s="8" t="s">
        <v>104</v>
      </c>
      <c r="E220" s="8" t="s">
        <v>99</v>
      </c>
    </row>
    <row r="221" spans="2:5" ht="15" thickBot="1" x14ac:dyDescent="0.25">
      <c r="B221" s="16" t="s">
        <v>91</v>
      </c>
      <c r="C221" s="5">
        <v>5</v>
      </c>
      <c r="D221" s="5">
        <v>6</v>
      </c>
      <c r="E221" s="6">
        <f t="shared" ref="E221:E223" si="30">IF(C221=0,"-",(D221-C221)/C221)</f>
        <v>0.2</v>
      </c>
    </row>
    <row r="222" spans="2:5" ht="15" thickBot="1" x14ac:dyDescent="0.25">
      <c r="B222" s="16" t="s">
        <v>92</v>
      </c>
      <c r="C222" s="5">
        <v>4</v>
      </c>
      <c r="D222" s="5">
        <v>2</v>
      </c>
      <c r="E222" s="6">
        <f t="shared" si="30"/>
        <v>-0.5</v>
      </c>
    </row>
    <row r="223" spans="2:5" ht="15" thickBot="1" x14ac:dyDescent="0.25">
      <c r="B223" s="16" t="s">
        <v>93</v>
      </c>
      <c r="C223" s="5">
        <v>16</v>
      </c>
      <c r="D223" s="5">
        <v>22</v>
      </c>
      <c r="E223" s="6">
        <f t="shared" si="30"/>
        <v>0.375</v>
      </c>
    </row>
    <row r="224" spans="2:5" ht="15" thickBot="1" x14ac:dyDescent="0.25">
      <c r="C224" s="5"/>
      <c r="D224" s="5"/>
      <c r="E224" s="6"/>
    </row>
    <row r="225" spans="3:5" ht="15" thickBot="1" x14ac:dyDescent="0.25">
      <c r="C225" s="5"/>
      <c r="D225" s="5"/>
      <c r="E225" s="6"/>
    </row>
    <row r="226" spans="3:5" ht="15" thickBot="1" x14ac:dyDescent="0.25">
      <c r="C226" s="5"/>
      <c r="D226" s="5"/>
      <c r="E226" s="6"/>
    </row>
    <row r="227" spans="3:5" ht="15" thickBot="1" x14ac:dyDescent="0.25">
      <c r="C227" s="5"/>
      <c r="D227" s="5"/>
      <c r="E227" s="6"/>
    </row>
    <row r="228" spans="3:5" ht="15" thickBot="1" x14ac:dyDescent="0.25">
      <c r="C228" s="5"/>
      <c r="D228" s="5"/>
      <c r="E228" s="6"/>
    </row>
  </sheetData>
  <mergeCells count="6">
    <mergeCell ref="C126:F126"/>
    <mergeCell ref="G126:J126"/>
    <mergeCell ref="K126:N126"/>
    <mergeCell ref="C141:F141"/>
    <mergeCell ref="G141:J141"/>
    <mergeCell ref="K141:N141"/>
  </mergeCells>
  <pageMargins left="0.70866141732283472" right="0.70866141732283472" top="0.74803149606299213" bottom="0.74803149606299213" header="0.31496062992125984" footer="0.31496062992125984"/>
  <pageSetup paperSize="9" scale="35" fitToWidth="2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N228"/>
  <sheetViews>
    <sheetView workbookViewId="0"/>
  </sheetViews>
  <sheetFormatPr baseColWidth="10" defaultRowHeight="12.75" x14ac:dyDescent="0.2"/>
  <cols>
    <col min="2" max="2" width="56.875" bestFit="1" customWidth="1"/>
    <col min="3" max="4" width="12.5" customWidth="1"/>
    <col min="5" max="5" width="12.75" customWidth="1"/>
    <col min="6" max="6" width="8.75" bestFit="1" customWidth="1"/>
    <col min="7" max="7" width="11.625" customWidth="1"/>
    <col min="8" max="8" width="12.125" customWidth="1"/>
    <col min="9" max="9" width="12.75" customWidth="1"/>
    <col min="10" max="10" width="8.75" bestFit="1" customWidth="1"/>
    <col min="11" max="11" width="11.625" bestFit="1" customWidth="1"/>
    <col min="12" max="12" width="12" bestFit="1" customWidth="1"/>
    <col min="13" max="13" width="12.75" customWidth="1"/>
    <col min="14" max="14" width="9.625" bestFit="1" customWidth="1"/>
  </cols>
  <sheetData>
    <row r="1" spans="1:5" ht="15" thickBot="1" x14ac:dyDescent="0.25">
      <c r="A1" s="5"/>
      <c r="B1" s="5"/>
    </row>
    <row r="2" spans="1:5" ht="15" thickBot="1" x14ac:dyDescent="0.25">
      <c r="A2" s="5"/>
      <c r="B2" s="5"/>
    </row>
    <row r="3" spans="1:5" ht="15" thickBot="1" x14ac:dyDescent="0.25">
      <c r="A3" s="5"/>
      <c r="B3" s="5"/>
    </row>
    <row r="11" spans="1:5" ht="27" customHeight="1" x14ac:dyDescent="0.2">
      <c r="B11" s="20" t="str">
        <f>Portada!B9</f>
        <v>1º Trimestre 2023</v>
      </c>
    </row>
    <row r="13" spans="1:5" ht="42.75" customHeight="1" thickBot="1" x14ac:dyDescent="0.25">
      <c r="C13" s="8" t="s">
        <v>103</v>
      </c>
      <c r="D13" s="8" t="s">
        <v>104</v>
      </c>
      <c r="E13" s="8" t="s">
        <v>99</v>
      </c>
    </row>
    <row r="14" spans="1:5" ht="20.100000000000001" customHeight="1" thickBot="1" x14ac:dyDescent="0.25">
      <c r="B14" s="4" t="s">
        <v>22</v>
      </c>
      <c r="C14" s="5">
        <v>208</v>
      </c>
      <c r="D14" s="5">
        <v>231</v>
      </c>
      <c r="E14" s="6">
        <f>IF(C14&gt;0,(D14-C14)/C14)</f>
        <v>0.11057692307692307</v>
      </c>
    </row>
    <row r="15" spans="1:5" ht="20.100000000000001" customHeight="1" thickBot="1" x14ac:dyDescent="0.25">
      <c r="B15" s="4" t="s">
        <v>17</v>
      </c>
      <c r="C15" s="5">
        <v>203</v>
      </c>
      <c r="D15" s="5">
        <v>231</v>
      </c>
      <c r="E15" s="6">
        <f t="shared" ref="E15:E25" si="0">IF(C15&gt;0,(D15-C15)/C15)</f>
        <v>0.13793103448275862</v>
      </c>
    </row>
    <row r="16" spans="1:5" ht="20.100000000000001" customHeight="1" thickBot="1" x14ac:dyDescent="0.25">
      <c r="B16" s="4" t="s">
        <v>18</v>
      </c>
      <c r="C16" s="5">
        <v>124</v>
      </c>
      <c r="D16" s="5">
        <v>127</v>
      </c>
      <c r="E16" s="6">
        <f t="shared" si="0"/>
        <v>2.4193548387096774E-2</v>
      </c>
    </row>
    <row r="17" spans="2:5" ht="20.100000000000001" customHeight="1" thickBot="1" x14ac:dyDescent="0.25">
      <c r="B17" s="4" t="s">
        <v>19</v>
      </c>
      <c r="C17" s="5">
        <v>79</v>
      </c>
      <c r="D17" s="5">
        <v>104</v>
      </c>
      <c r="E17" s="6">
        <f t="shared" si="0"/>
        <v>0.31645569620253167</v>
      </c>
    </row>
    <row r="18" spans="2:5" ht="20.100000000000001" customHeight="1" thickBot="1" x14ac:dyDescent="0.25">
      <c r="B18" s="4" t="s">
        <v>100</v>
      </c>
      <c r="C18" s="5">
        <v>4</v>
      </c>
      <c r="D18" s="5">
        <v>6</v>
      </c>
      <c r="E18" s="6">
        <f>IF(C18=0,"-",(D18-C18)/C18)</f>
        <v>0.5</v>
      </c>
    </row>
    <row r="19" spans="2:5" ht="20.100000000000001" customHeight="1" thickBot="1" x14ac:dyDescent="0.25">
      <c r="B19" s="4" t="s">
        <v>101</v>
      </c>
      <c r="C19" s="5">
        <v>1</v>
      </c>
      <c r="D19" s="5">
        <v>0</v>
      </c>
      <c r="E19" s="6">
        <f>IF(C19=0,"-",(D19-C19)/C19)</f>
        <v>-1</v>
      </c>
    </row>
    <row r="20" spans="2:5" ht="20.100000000000001" customHeight="1" thickBot="1" x14ac:dyDescent="0.25">
      <c r="B20" s="4" t="s">
        <v>20</v>
      </c>
      <c r="C20" s="6">
        <f>C17/C15</f>
        <v>0.3891625615763547</v>
      </c>
      <c r="D20" s="6">
        <f>D17/D15</f>
        <v>0.45021645021645024</v>
      </c>
      <c r="E20" s="6">
        <f t="shared" si="0"/>
        <v>0.15688530878404294</v>
      </c>
    </row>
    <row r="21" spans="2:5" ht="30" customHeight="1" thickBot="1" x14ac:dyDescent="0.25">
      <c r="B21" s="4" t="s">
        <v>23</v>
      </c>
      <c r="C21" s="5">
        <v>22</v>
      </c>
      <c r="D21" s="5">
        <v>51</v>
      </c>
      <c r="E21" s="6">
        <f t="shared" si="0"/>
        <v>1.3181818181818181</v>
      </c>
    </row>
    <row r="22" spans="2:5" ht="20.100000000000001" customHeight="1" thickBot="1" x14ac:dyDescent="0.25">
      <c r="B22" s="4" t="s">
        <v>24</v>
      </c>
      <c r="C22" s="5">
        <v>16</v>
      </c>
      <c r="D22" s="5">
        <v>25</v>
      </c>
      <c r="E22" s="6">
        <f t="shared" si="0"/>
        <v>0.5625</v>
      </c>
    </row>
    <row r="23" spans="2:5" ht="20.100000000000001" customHeight="1" thickBot="1" x14ac:dyDescent="0.25">
      <c r="B23" s="4" t="s">
        <v>25</v>
      </c>
      <c r="C23" s="5">
        <v>6</v>
      </c>
      <c r="D23" s="5">
        <v>26</v>
      </c>
      <c r="E23" s="6">
        <f t="shared" si="0"/>
        <v>3.3333333333333335</v>
      </c>
    </row>
    <row r="24" spans="2:5" ht="20.100000000000001" customHeight="1" thickBot="1" x14ac:dyDescent="0.25">
      <c r="B24" s="4" t="s">
        <v>21</v>
      </c>
      <c r="C24" s="6">
        <f>C23/C21</f>
        <v>0.27272727272727271</v>
      </c>
      <c r="D24" s="6">
        <f t="shared" ref="D24" si="1">D23/D21</f>
        <v>0.50980392156862742</v>
      </c>
      <c r="E24" s="6">
        <f t="shared" si="0"/>
        <v>0.86928104575163401</v>
      </c>
    </row>
    <row r="25" spans="2:5" ht="20.100000000000001" customHeight="1" thickBot="1" x14ac:dyDescent="0.25">
      <c r="B25" s="7" t="s">
        <v>26</v>
      </c>
      <c r="C25" s="6">
        <v>0.1252769360840775</v>
      </c>
      <c r="D25" s="6">
        <v>0.14150683337110934</v>
      </c>
      <c r="E25" s="6">
        <f t="shared" si="0"/>
        <v>0.12955215695999633</v>
      </c>
    </row>
    <row r="33" spans="2:5" ht="42.75" customHeight="1" thickBot="1" x14ac:dyDescent="0.25">
      <c r="C33" s="8" t="s">
        <v>103</v>
      </c>
      <c r="D33" s="8" t="s">
        <v>104</v>
      </c>
      <c r="E33" s="8" t="s">
        <v>99</v>
      </c>
    </row>
    <row r="34" spans="2:5" ht="20.100000000000001" customHeight="1" thickBot="1" x14ac:dyDescent="0.25">
      <c r="B34" s="4" t="s">
        <v>27</v>
      </c>
      <c r="C34" s="5">
        <v>78</v>
      </c>
      <c r="D34" s="5">
        <v>78</v>
      </c>
      <c r="E34" s="6">
        <f>IF(C34&gt;0,(D34-C34)/C34,"-")</f>
        <v>0</v>
      </c>
    </row>
    <row r="35" spans="2:5" ht="20.100000000000001" customHeight="1" thickBot="1" x14ac:dyDescent="0.25">
      <c r="B35" s="4" t="s">
        <v>29</v>
      </c>
      <c r="C35" s="5">
        <v>0</v>
      </c>
      <c r="D35" s="5">
        <v>0</v>
      </c>
      <c r="E35" s="6" t="str">
        <f t="shared" ref="E35:E37" si="2">IF(C35&gt;0,(D35-C35)/C35,"-")</f>
        <v>-</v>
      </c>
    </row>
    <row r="36" spans="2:5" ht="20.100000000000001" customHeight="1" thickBot="1" x14ac:dyDescent="0.25">
      <c r="B36" s="4" t="s">
        <v>28</v>
      </c>
      <c r="C36" s="5">
        <v>63</v>
      </c>
      <c r="D36" s="5">
        <v>66</v>
      </c>
      <c r="E36" s="6">
        <f t="shared" si="2"/>
        <v>4.7619047619047616E-2</v>
      </c>
    </row>
    <row r="37" spans="2:5" ht="20.100000000000001" customHeight="1" thickBot="1" x14ac:dyDescent="0.25">
      <c r="B37" s="4" t="s">
        <v>30</v>
      </c>
      <c r="C37" s="5">
        <v>15</v>
      </c>
      <c r="D37" s="5">
        <v>12</v>
      </c>
      <c r="E37" s="6">
        <f t="shared" si="2"/>
        <v>-0.2</v>
      </c>
    </row>
    <row r="43" spans="2:5" ht="42.75" customHeight="1" thickBot="1" x14ac:dyDescent="0.25">
      <c r="C43" s="8" t="s">
        <v>103</v>
      </c>
      <c r="D43" s="8" t="s">
        <v>104</v>
      </c>
      <c r="E43" s="8" t="s">
        <v>99</v>
      </c>
    </row>
    <row r="44" spans="2:5" ht="20.100000000000001" customHeight="1" thickBot="1" x14ac:dyDescent="0.25">
      <c r="B44" s="4" t="s">
        <v>33</v>
      </c>
      <c r="C44" s="5">
        <v>42</v>
      </c>
      <c r="D44" s="5">
        <v>47</v>
      </c>
      <c r="E44" s="6">
        <f>IF(C44&gt;0,(D44-C44)/C44,"-")</f>
        <v>0.11904761904761904</v>
      </c>
    </row>
    <row r="45" spans="2:5" ht="20.100000000000001" customHeight="1" thickBot="1" x14ac:dyDescent="0.25">
      <c r="B45" s="4" t="s">
        <v>34</v>
      </c>
      <c r="C45" s="5">
        <v>0</v>
      </c>
      <c r="D45" s="5">
        <v>1</v>
      </c>
      <c r="E45" s="6" t="str">
        <f t="shared" ref="E45:E51" si="3">IF(C45&gt;0,(D45-C45)/C45,"-")</f>
        <v>-</v>
      </c>
    </row>
    <row r="46" spans="2:5" ht="20.100000000000001" customHeight="1" thickBot="1" x14ac:dyDescent="0.25">
      <c r="B46" s="4" t="s">
        <v>31</v>
      </c>
      <c r="C46" s="5">
        <v>0</v>
      </c>
      <c r="D46" s="5">
        <v>0</v>
      </c>
      <c r="E46" s="6" t="str">
        <f t="shared" si="3"/>
        <v>-</v>
      </c>
    </row>
    <row r="47" spans="2:5" ht="20.100000000000001" customHeight="1" thickBot="1" x14ac:dyDescent="0.25">
      <c r="B47" s="4" t="s">
        <v>32</v>
      </c>
      <c r="C47" s="5">
        <v>39</v>
      </c>
      <c r="D47" s="5">
        <v>46</v>
      </c>
      <c r="E47" s="6">
        <f t="shared" si="3"/>
        <v>0.17948717948717949</v>
      </c>
    </row>
    <row r="48" spans="2:5" ht="20.100000000000001" customHeight="1" thickBot="1" x14ac:dyDescent="0.25">
      <c r="B48" s="4" t="s">
        <v>35</v>
      </c>
      <c r="C48" s="5">
        <v>26</v>
      </c>
      <c r="D48" s="5">
        <v>55</v>
      </c>
      <c r="E48" s="6">
        <f t="shared" si="3"/>
        <v>1.1153846153846154</v>
      </c>
    </row>
    <row r="49" spans="2:5" ht="20.100000000000001" customHeight="1" thickBot="1" x14ac:dyDescent="0.25">
      <c r="B49" s="4" t="s">
        <v>67</v>
      </c>
      <c r="C49" s="5">
        <v>38</v>
      </c>
      <c r="D49" s="5">
        <v>24</v>
      </c>
      <c r="E49" s="6">
        <f t="shared" si="3"/>
        <v>-0.36842105263157893</v>
      </c>
    </row>
    <row r="50" spans="2:5" ht="20.100000000000001" customHeight="1" collapsed="1" thickBot="1" x14ac:dyDescent="0.25">
      <c r="B50" s="4" t="s">
        <v>36</v>
      </c>
      <c r="C50" s="6">
        <f>C44/(C44+C45)</f>
        <v>1</v>
      </c>
      <c r="D50" s="6">
        <f>D44/(D44+D45)</f>
        <v>0.97916666666666663</v>
      </c>
      <c r="E50" s="6">
        <f t="shared" si="3"/>
        <v>-2.083333333333337E-2</v>
      </c>
    </row>
    <row r="51" spans="2:5" ht="20.100000000000001" customHeight="1" thickBot="1" x14ac:dyDescent="0.25">
      <c r="B51" s="4" t="s">
        <v>37</v>
      </c>
      <c r="C51" s="6">
        <f>C47/(C46+C47)</f>
        <v>1</v>
      </c>
      <c r="D51" s="6">
        <f t="shared" ref="D51" si="4">D47/(D46+D47)</f>
        <v>1</v>
      </c>
      <c r="E51" s="6">
        <f t="shared" si="3"/>
        <v>0</v>
      </c>
    </row>
    <row r="57" spans="2:5" ht="42.75" customHeight="1" thickBot="1" x14ac:dyDescent="0.25">
      <c r="C57" s="8" t="s">
        <v>103</v>
      </c>
      <c r="D57" s="8" t="s">
        <v>104</v>
      </c>
      <c r="E57" s="8" t="s">
        <v>99</v>
      </c>
    </row>
    <row r="58" spans="2:5" ht="20.100000000000001" customHeight="1" thickBot="1" x14ac:dyDescent="0.25">
      <c r="B58" s="4" t="s">
        <v>38</v>
      </c>
      <c r="C58" s="5">
        <v>58</v>
      </c>
      <c r="D58" s="5">
        <v>48</v>
      </c>
      <c r="E58" s="6">
        <f>IF(C58&gt;0,(D58-C58)/C58,"-")</f>
        <v>-0.17241379310344829</v>
      </c>
    </row>
    <row r="59" spans="2:5" ht="20.100000000000001" customHeight="1" thickBot="1" x14ac:dyDescent="0.25">
      <c r="B59" s="4" t="s">
        <v>41</v>
      </c>
      <c r="C59" s="5">
        <v>37</v>
      </c>
      <c r="D59" s="5">
        <v>29</v>
      </c>
      <c r="E59" s="6">
        <f t="shared" ref="E59:E63" si="5">IF(C59&gt;0,(D59-C59)/C59,"-")</f>
        <v>-0.21621621621621623</v>
      </c>
    </row>
    <row r="60" spans="2:5" ht="20.100000000000001" customHeight="1" thickBot="1" x14ac:dyDescent="0.25">
      <c r="B60" s="4" t="s">
        <v>42</v>
      </c>
      <c r="C60" s="5">
        <v>20</v>
      </c>
      <c r="D60" s="5">
        <v>18</v>
      </c>
      <c r="E60" s="6">
        <f t="shared" si="5"/>
        <v>-0.1</v>
      </c>
    </row>
    <row r="61" spans="2:5" ht="20.100000000000001" customHeight="1" collapsed="1" thickBot="1" x14ac:dyDescent="0.25">
      <c r="B61" s="4" t="s">
        <v>98</v>
      </c>
      <c r="C61" s="6">
        <f>(C59+C60)/C58</f>
        <v>0.98275862068965514</v>
      </c>
      <c r="D61" s="6">
        <f>(D59+D60)/D58</f>
        <v>0.97916666666666663</v>
      </c>
      <c r="E61" s="6">
        <f t="shared" si="5"/>
        <v>-3.654970760233921E-3</v>
      </c>
    </row>
    <row r="62" spans="2:5" ht="20.100000000000001" customHeight="1" thickBot="1" x14ac:dyDescent="0.25">
      <c r="B62" s="4" t="s">
        <v>39</v>
      </c>
      <c r="C62" s="6">
        <v>1</v>
      </c>
      <c r="D62" s="6">
        <v>0.96666666666666667</v>
      </c>
      <c r="E62" s="6">
        <f t="shared" si="5"/>
        <v>-3.3333333333333326E-2</v>
      </c>
    </row>
    <row r="63" spans="2:5" ht="20.100000000000001" customHeight="1" thickBot="1" x14ac:dyDescent="0.25">
      <c r="B63" s="4" t="s">
        <v>40</v>
      </c>
      <c r="C63" s="6">
        <v>0.95238095238095233</v>
      </c>
      <c r="D63" s="6">
        <v>1</v>
      </c>
      <c r="E63" s="6">
        <f t="shared" si="5"/>
        <v>5.0000000000000058E-2</v>
      </c>
    </row>
    <row r="64" spans="2:5" ht="15" thickBot="1" x14ac:dyDescent="0.25">
      <c r="E64" s="6"/>
    </row>
    <row r="69" spans="2:5" ht="42.75" customHeight="1" thickBot="1" x14ac:dyDescent="0.25">
      <c r="C69" s="8" t="s">
        <v>103</v>
      </c>
      <c r="D69" s="8" t="s">
        <v>104</v>
      </c>
      <c r="E69" s="8" t="s">
        <v>99</v>
      </c>
    </row>
    <row r="70" spans="2:5" ht="20.100000000000001" customHeight="1" thickBot="1" x14ac:dyDescent="0.25">
      <c r="B70" s="4" t="s">
        <v>44</v>
      </c>
      <c r="C70" s="5">
        <v>271</v>
      </c>
      <c r="D70" s="5">
        <v>301</v>
      </c>
      <c r="E70" s="6">
        <f>IF(C70&gt;0,(D70-C70)/C70,"-")</f>
        <v>0.11070110701107011</v>
      </c>
    </row>
    <row r="71" spans="2:5" ht="20.100000000000001" customHeight="1" thickBot="1" x14ac:dyDescent="0.25">
      <c r="B71" s="4" t="s">
        <v>45</v>
      </c>
      <c r="C71" s="5">
        <v>120</v>
      </c>
      <c r="D71" s="5">
        <v>120</v>
      </c>
      <c r="E71" s="6">
        <f t="shared" ref="E71:E77" si="6">IF(C71&gt;0,(D71-C71)/C71,"-")</f>
        <v>0</v>
      </c>
    </row>
    <row r="72" spans="2:5" ht="20.100000000000001" customHeight="1" thickBot="1" x14ac:dyDescent="0.25">
      <c r="B72" s="4" t="s">
        <v>43</v>
      </c>
      <c r="C72" s="5">
        <v>0</v>
      </c>
      <c r="D72" s="5">
        <v>2</v>
      </c>
      <c r="E72" s="6" t="str">
        <f t="shared" si="6"/>
        <v>-</v>
      </c>
    </row>
    <row r="73" spans="2:5" ht="20.100000000000001" customHeight="1" thickBot="1" x14ac:dyDescent="0.25">
      <c r="B73" s="4" t="s">
        <v>46</v>
      </c>
      <c r="C73" s="5">
        <v>100</v>
      </c>
      <c r="D73" s="5">
        <v>131</v>
      </c>
      <c r="E73" s="6">
        <f t="shared" si="6"/>
        <v>0.31</v>
      </c>
    </row>
    <row r="74" spans="2:5" ht="20.100000000000001" customHeight="1" thickBot="1" x14ac:dyDescent="0.25">
      <c r="B74" s="4" t="s">
        <v>47</v>
      </c>
      <c r="C74" s="5">
        <v>44</v>
      </c>
      <c r="D74" s="5">
        <v>41</v>
      </c>
      <c r="E74" s="6">
        <f t="shared" si="6"/>
        <v>-6.8181818181818177E-2</v>
      </c>
    </row>
    <row r="75" spans="2:5" ht="20.100000000000001" customHeight="1" thickBot="1" x14ac:dyDescent="0.25">
      <c r="B75" s="4" t="s">
        <v>48</v>
      </c>
      <c r="C75" s="5">
        <v>7</v>
      </c>
      <c r="D75" s="5">
        <v>7</v>
      </c>
      <c r="E75" s="6">
        <f t="shared" si="6"/>
        <v>0</v>
      </c>
    </row>
    <row r="76" spans="2:5" ht="20.100000000000001" customHeight="1" thickBot="1" x14ac:dyDescent="0.25">
      <c r="B76" s="4" t="s">
        <v>49</v>
      </c>
      <c r="C76" s="5">
        <v>0</v>
      </c>
      <c r="D76" s="5">
        <v>0</v>
      </c>
      <c r="E76" s="6" t="str">
        <f t="shared" si="6"/>
        <v>-</v>
      </c>
    </row>
    <row r="77" spans="2:5" ht="20.100000000000001" customHeight="1" thickBot="1" x14ac:dyDescent="0.25">
      <c r="B77" s="4" t="s">
        <v>50</v>
      </c>
      <c r="C77" s="5">
        <v>0</v>
      </c>
      <c r="D77" s="5">
        <v>0</v>
      </c>
      <c r="E77" s="6" t="str">
        <f t="shared" si="6"/>
        <v>-</v>
      </c>
    </row>
    <row r="89" spans="2:5" ht="42.75" customHeight="1" thickBot="1" x14ac:dyDescent="0.25">
      <c r="C89" s="8" t="s">
        <v>103</v>
      </c>
      <c r="D89" s="8" t="s">
        <v>104</v>
      </c>
      <c r="E89" s="8" t="s">
        <v>99</v>
      </c>
    </row>
    <row r="90" spans="2:5" ht="29.25" thickBot="1" x14ac:dyDescent="0.25">
      <c r="B90" s="4" t="s">
        <v>51</v>
      </c>
      <c r="C90" s="5">
        <v>51</v>
      </c>
      <c r="D90" s="5">
        <v>43</v>
      </c>
      <c r="E90" s="6">
        <f>IF(C90&gt;0,(D90-C90)/C90,"-")</f>
        <v>-0.15686274509803921</v>
      </c>
    </row>
    <row r="91" spans="2:5" ht="29.25" thickBot="1" x14ac:dyDescent="0.25">
      <c r="B91" s="4" t="s">
        <v>52</v>
      </c>
      <c r="C91" s="5">
        <v>6</v>
      </c>
      <c r="D91" s="5">
        <v>2</v>
      </c>
      <c r="E91" s="6">
        <f t="shared" ref="E91:E93" si="7">IF(C91&gt;0,(D91-C91)/C91,"-")</f>
        <v>-0.66666666666666663</v>
      </c>
    </row>
    <row r="92" spans="2:5" ht="29.25" customHeight="1" thickBot="1" x14ac:dyDescent="0.25">
      <c r="B92" s="4" t="s">
        <v>53</v>
      </c>
      <c r="C92" s="5">
        <v>24</v>
      </c>
      <c r="D92" s="5">
        <v>15</v>
      </c>
      <c r="E92" s="6">
        <f t="shared" si="7"/>
        <v>-0.375</v>
      </c>
    </row>
    <row r="93" spans="2:5" ht="29.25" customHeight="1" thickBot="1" x14ac:dyDescent="0.25">
      <c r="B93" s="4" t="s">
        <v>54</v>
      </c>
      <c r="C93" s="6">
        <f>(C90+C91)/(C90+C91+C92)</f>
        <v>0.70370370370370372</v>
      </c>
      <c r="D93" s="6">
        <f>(D90+D91)/(D90+D91+D92)</f>
        <v>0.75</v>
      </c>
      <c r="E93" s="6">
        <f t="shared" si="7"/>
        <v>6.5789473684210495E-2</v>
      </c>
    </row>
    <row r="99" spans="2:5" ht="42.75" customHeight="1" thickBot="1" x14ac:dyDescent="0.25">
      <c r="C99" s="8" t="s">
        <v>103</v>
      </c>
      <c r="D99" s="8" t="s">
        <v>104</v>
      </c>
      <c r="E99" s="8" t="s">
        <v>99</v>
      </c>
    </row>
    <row r="100" spans="2:5" ht="20.100000000000001" customHeight="1" thickBot="1" x14ac:dyDescent="0.25">
      <c r="B100" s="4" t="s">
        <v>38</v>
      </c>
      <c r="C100" s="5">
        <v>81</v>
      </c>
      <c r="D100" s="5">
        <v>60</v>
      </c>
      <c r="E100" s="6">
        <f>IF(C100&gt;0,(D100-C100)/C100,"-")</f>
        <v>-0.25925925925925924</v>
      </c>
    </row>
    <row r="101" spans="2:5" ht="20.100000000000001" customHeight="1" thickBot="1" x14ac:dyDescent="0.25">
      <c r="B101" s="4" t="s">
        <v>41</v>
      </c>
      <c r="C101" s="5">
        <v>35</v>
      </c>
      <c r="D101" s="5">
        <v>27</v>
      </c>
      <c r="E101" s="6">
        <f t="shared" ref="E101:E105" si="8">IF(C101&gt;0,(D101-C101)/C101,"-")</f>
        <v>-0.22857142857142856</v>
      </c>
    </row>
    <row r="102" spans="2:5" ht="20.100000000000001" customHeight="1" thickBot="1" x14ac:dyDescent="0.25">
      <c r="B102" s="4" t="s">
        <v>42</v>
      </c>
      <c r="C102" s="5">
        <v>22</v>
      </c>
      <c r="D102" s="5">
        <v>18</v>
      </c>
      <c r="E102" s="6">
        <f t="shared" si="8"/>
        <v>-0.18181818181818182</v>
      </c>
    </row>
    <row r="103" spans="2:5" ht="20.100000000000001" customHeight="1" thickBot="1" x14ac:dyDescent="0.25">
      <c r="B103" s="4" t="s">
        <v>98</v>
      </c>
      <c r="C103" s="6">
        <f>(C101+C102)/C100</f>
        <v>0.70370370370370372</v>
      </c>
      <c r="D103" s="6">
        <f>(D101+D102)/D100</f>
        <v>0.75</v>
      </c>
      <c r="E103" s="6">
        <f t="shared" si="8"/>
        <v>6.5789473684210495E-2</v>
      </c>
    </row>
    <row r="104" spans="2:5" ht="20.100000000000001" customHeight="1" thickBot="1" x14ac:dyDescent="0.25">
      <c r="B104" s="4" t="s">
        <v>39</v>
      </c>
      <c r="C104" s="6">
        <v>0.7</v>
      </c>
      <c r="D104" s="6">
        <v>0.75</v>
      </c>
      <c r="E104" s="6">
        <f t="shared" si="8"/>
        <v>7.1428571428571494E-2</v>
      </c>
    </row>
    <row r="105" spans="2:5" ht="20.100000000000001" customHeight="1" thickBot="1" x14ac:dyDescent="0.25">
      <c r="B105" s="4" t="s">
        <v>40</v>
      </c>
      <c r="C105" s="6">
        <v>0.70967741935483875</v>
      </c>
      <c r="D105" s="6">
        <v>0.75</v>
      </c>
      <c r="E105" s="6">
        <f t="shared" si="8"/>
        <v>5.6818181818181768E-2</v>
      </c>
    </row>
    <row r="111" spans="2:5" ht="42.75" customHeight="1" thickBot="1" x14ac:dyDescent="0.25">
      <c r="C111" s="8" t="s">
        <v>103</v>
      </c>
      <c r="D111" s="8" t="s">
        <v>104</v>
      </c>
      <c r="E111" s="8" t="s">
        <v>99</v>
      </c>
    </row>
    <row r="112" spans="2:5" ht="15" thickBot="1" x14ac:dyDescent="0.25">
      <c r="B112" s="4" t="s">
        <v>55</v>
      </c>
      <c r="C112" s="5">
        <v>59</v>
      </c>
      <c r="D112" s="5">
        <v>64</v>
      </c>
      <c r="E112" s="6">
        <f>IF(C112&gt;0,(D112-C112)/C112,"-")</f>
        <v>8.4745762711864403E-2</v>
      </c>
    </row>
    <row r="113" spans="2:14" ht="15" thickBot="1" x14ac:dyDescent="0.25">
      <c r="B113" s="4" t="s">
        <v>56</v>
      </c>
      <c r="C113" s="5">
        <v>28</v>
      </c>
      <c r="D113" s="5">
        <v>39</v>
      </c>
      <c r="E113" s="6">
        <f t="shared" ref="E113:E114" si="9">IF(C113&gt;0,(D113-C113)/C113,"-")</f>
        <v>0.39285714285714285</v>
      </c>
    </row>
    <row r="114" spans="2:14" ht="15" thickBot="1" x14ac:dyDescent="0.25">
      <c r="B114" s="4" t="s">
        <v>57</v>
      </c>
      <c r="C114" s="5">
        <v>31</v>
      </c>
      <c r="D114" s="5">
        <v>25</v>
      </c>
      <c r="E114" s="6">
        <f t="shared" si="9"/>
        <v>-0.19354838709677419</v>
      </c>
    </row>
    <row r="126" spans="2:14" ht="26.25" customHeight="1" thickBot="1" x14ac:dyDescent="0.25">
      <c r="C126" s="27" t="s">
        <v>103</v>
      </c>
      <c r="D126" s="28"/>
      <c r="E126" s="28"/>
      <c r="F126" s="29"/>
      <c r="G126" s="27" t="s">
        <v>104</v>
      </c>
      <c r="H126" s="28"/>
      <c r="I126" s="28"/>
      <c r="J126" s="29"/>
      <c r="K126" s="30" t="s">
        <v>58</v>
      </c>
      <c r="L126" s="31"/>
      <c r="M126" s="31"/>
      <c r="N126" s="31"/>
    </row>
    <row r="127" spans="2:14" ht="29.25" customHeight="1" thickBot="1" x14ac:dyDescent="0.25">
      <c r="C127" s="11" t="s">
        <v>59</v>
      </c>
      <c r="D127" s="12" t="s">
        <v>60</v>
      </c>
      <c r="E127" s="12" t="s">
        <v>61</v>
      </c>
      <c r="F127" s="12" t="s">
        <v>62</v>
      </c>
      <c r="G127" s="11" t="s">
        <v>59</v>
      </c>
      <c r="H127" s="12" t="s">
        <v>60</v>
      </c>
      <c r="I127" s="12" t="s">
        <v>61</v>
      </c>
      <c r="J127" s="12" t="s">
        <v>62</v>
      </c>
      <c r="K127" s="11" t="s">
        <v>59</v>
      </c>
      <c r="L127" s="12" t="s">
        <v>60</v>
      </c>
      <c r="M127" s="12" t="s">
        <v>61</v>
      </c>
      <c r="N127" s="12" t="s">
        <v>62</v>
      </c>
    </row>
    <row r="128" spans="2:14" ht="15" thickBot="1" x14ac:dyDescent="0.25">
      <c r="B128" s="4" t="s">
        <v>63</v>
      </c>
      <c r="C128" s="10">
        <v>1</v>
      </c>
      <c r="D128" s="10">
        <v>0</v>
      </c>
      <c r="E128" s="10">
        <v>0</v>
      </c>
      <c r="F128" s="10">
        <v>1</v>
      </c>
      <c r="G128" s="10">
        <v>0</v>
      </c>
      <c r="H128" s="10">
        <v>0</v>
      </c>
      <c r="I128" s="10">
        <v>0</v>
      </c>
      <c r="J128" s="10">
        <v>0</v>
      </c>
      <c r="K128" s="6">
        <f>IF(C128=0,"-",(G128-C128)/C128)</f>
        <v>-1</v>
      </c>
      <c r="L128" s="6" t="str">
        <f t="shared" ref="L128:N133" si="10">IF(D128=0,"-",(H128-D128)/D128)</f>
        <v>-</v>
      </c>
      <c r="M128" s="6" t="str">
        <f t="shared" si="10"/>
        <v>-</v>
      </c>
      <c r="N128" s="6">
        <f t="shared" si="10"/>
        <v>-1</v>
      </c>
    </row>
    <row r="129" spans="2:14" ht="15" thickBot="1" x14ac:dyDescent="0.25">
      <c r="B129" s="4" t="s">
        <v>64</v>
      </c>
      <c r="C129" s="10">
        <v>0</v>
      </c>
      <c r="D129" s="10">
        <v>0</v>
      </c>
      <c r="E129" s="10">
        <v>0</v>
      </c>
      <c r="F129" s="10">
        <v>0</v>
      </c>
      <c r="G129" s="10">
        <v>0</v>
      </c>
      <c r="H129" s="10">
        <v>0</v>
      </c>
      <c r="I129" s="10">
        <v>0</v>
      </c>
      <c r="J129" s="10">
        <v>0</v>
      </c>
      <c r="K129" s="6" t="str">
        <f t="shared" ref="K129:K133" si="11">IF(C129=0,"-",(G129-C129)/C129)</f>
        <v>-</v>
      </c>
      <c r="L129" s="6" t="str">
        <f t="shared" si="10"/>
        <v>-</v>
      </c>
      <c r="M129" s="6" t="str">
        <f t="shared" si="10"/>
        <v>-</v>
      </c>
      <c r="N129" s="6" t="str">
        <f t="shared" si="10"/>
        <v>-</v>
      </c>
    </row>
    <row r="130" spans="2:14" ht="15" thickBot="1" x14ac:dyDescent="0.25">
      <c r="B130" s="4" t="s">
        <v>65</v>
      </c>
      <c r="C130" s="10">
        <v>0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6" t="str">
        <f t="shared" si="11"/>
        <v>-</v>
      </c>
      <c r="L130" s="6" t="str">
        <f t="shared" si="10"/>
        <v>-</v>
      </c>
      <c r="M130" s="6" t="str">
        <f t="shared" si="10"/>
        <v>-</v>
      </c>
      <c r="N130" s="6" t="str">
        <f t="shared" si="10"/>
        <v>-</v>
      </c>
    </row>
    <row r="131" spans="2:14" ht="15" thickBot="1" x14ac:dyDescent="0.25">
      <c r="B131" s="7" t="s">
        <v>66</v>
      </c>
      <c r="C131" s="10">
        <v>0</v>
      </c>
      <c r="D131" s="10">
        <v>0</v>
      </c>
      <c r="E131" s="10">
        <v>0</v>
      </c>
      <c r="F131" s="10">
        <v>0</v>
      </c>
      <c r="G131" s="10">
        <v>0</v>
      </c>
      <c r="H131" s="10">
        <v>0</v>
      </c>
      <c r="I131" s="10">
        <v>0</v>
      </c>
      <c r="J131" s="10">
        <v>0</v>
      </c>
      <c r="K131" s="6" t="str">
        <f t="shared" si="11"/>
        <v>-</v>
      </c>
      <c r="L131" s="6" t="str">
        <f t="shared" si="10"/>
        <v>-</v>
      </c>
      <c r="M131" s="6" t="str">
        <f t="shared" si="10"/>
        <v>-</v>
      </c>
      <c r="N131" s="6" t="str">
        <f t="shared" si="10"/>
        <v>-</v>
      </c>
    </row>
    <row r="132" spans="2:14" ht="15" thickBot="1" x14ac:dyDescent="0.25">
      <c r="B132" s="4" t="s">
        <v>67</v>
      </c>
      <c r="C132" s="10">
        <v>0</v>
      </c>
      <c r="D132" s="10">
        <v>0</v>
      </c>
      <c r="E132" s="10">
        <v>0</v>
      </c>
      <c r="F132" s="10">
        <v>0</v>
      </c>
      <c r="G132" s="10">
        <v>0</v>
      </c>
      <c r="H132" s="10">
        <v>0</v>
      </c>
      <c r="I132" s="10">
        <v>0</v>
      </c>
      <c r="J132" s="10">
        <v>0</v>
      </c>
      <c r="K132" s="6" t="str">
        <f t="shared" si="11"/>
        <v>-</v>
      </c>
      <c r="L132" s="6" t="str">
        <f t="shared" si="10"/>
        <v>-</v>
      </c>
      <c r="M132" s="6" t="str">
        <f t="shared" si="10"/>
        <v>-</v>
      </c>
      <c r="N132" s="6" t="str">
        <f t="shared" si="10"/>
        <v>-</v>
      </c>
    </row>
    <row r="133" spans="2:14" ht="15" thickBot="1" x14ac:dyDescent="0.25">
      <c r="B133" s="4" t="s">
        <v>68</v>
      </c>
      <c r="C133" s="10">
        <v>1</v>
      </c>
      <c r="D133" s="10">
        <v>0</v>
      </c>
      <c r="E133" s="10">
        <v>0</v>
      </c>
      <c r="F133" s="10">
        <v>1</v>
      </c>
      <c r="G133" s="10">
        <v>0</v>
      </c>
      <c r="H133" s="10">
        <v>0</v>
      </c>
      <c r="I133" s="10">
        <v>0</v>
      </c>
      <c r="J133" s="10">
        <v>0</v>
      </c>
      <c r="K133" s="6">
        <f t="shared" si="11"/>
        <v>-1</v>
      </c>
      <c r="L133" s="6" t="str">
        <f t="shared" si="10"/>
        <v>-</v>
      </c>
      <c r="M133" s="6" t="str">
        <f t="shared" si="10"/>
        <v>-</v>
      </c>
      <c r="N133" s="6">
        <f t="shared" si="10"/>
        <v>-1</v>
      </c>
    </row>
    <row r="134" spans="2:14" ht="15" thickBot="1" x14ac:dyDescent="0.25">
      <c r="B134" s="4" t="s">
        <v>36</v>
      </c>
      <c r="C134" s="6">
        <f>IF(C128=0,"-",C128/(C128+C129))</f>
        <v>1</v>
      </c>
      <c r="D134" s="6" t="str">
        <f>IF(D128=0,"-",D128/(D128+D129))</f>
        <v>-</v>
      </c>
      <c r="E134" s="6" t="str">
        <f t="shared" ref="E134:J134" si="12">IF(E128=0,"-",E128/(E128+E129))</f>
        <v>-</v>
      </c>
      <c r="F134" s="6">
        <f t="shared" si="12"/>
        <v>1</v>
      </c>
      <c r="G134" s="6" t="str">
        <f t="shared" si="12"/>
        <v>-</v>
      </c>
      <c r="H134" s="6" t="str">
        <f t="shared" si="12"/>
        <v>-</v>
      </c>
      <c r="I134" s="6" t="str">
        <f t="shared" si="12"/>
        <v>-</v>
      </c>
      <c r="J134" s="6" t="str">
        <f t="shared" si="12"/>
        <v>-</v>
      </c>
      <c r="K134" s="6" t="str">
        <f>IF(OR(C134="-",G134="-"),"-",(G134-C134)/C134)</f>
        <v>-</v>
      </c>
      <c r="L134" s="6" t="str">
        <f t="shared" ref="L134:N135" si="13">IF(OR(D134="-",H134="-"),"-",(H134-D134)/D134)</f>
        <v>-</v>
      </c>
      <c r="M134" s="6" t="str">
        <f t="shared" si="13"/>
        <v>-</v>
      </c>
      <c r="N134" s="6" t="str">
        <f t="shared" si="13"/>
        <v>-</v>
      </c>
    </row>
    <row r="135" spans="2:14" ht="15" thickBot="1" x14ac:dyDescent="0.25">
      <c r="B135" s="4" t="s">
        <v>37</v>
      </c>
      <c r="C135" s="6" t="str">
        <f>IF(C131=0,"-",C131/(C130+C131))</f>
        <v>-</v>
      </c>
      <c r="D135" s="6" t="str">
        <f t="shared" ref="D135:J135" si="14">IF(D131=0,"-",D131/(D130+D131))</f>
        <v>-</v>
      </c>
      <c r="E135" s="6" t="str">
        <f t="shared" si="14"/>
        <v>-</v>
      </c>
      <c r="F135" s="6" t="str">
        <f t="shared" si="14"/>
        <v>-</v>
      </c>
      <c r="G135" s="6" t="str">
        <f t="shared" si="14"/>
        <v>-</v>
      </c>
      <c r="H135" s="6" t="str">
        <f t="shared" si="14"/>
        <v>-</v>
      </c>
      <c r="I135" s="6" t="str">
        <f t="shared" si="14"/>
        <v>-</v>
      </c>
      <c r="J135" s="6" t="str">
        <f t="shared" si="14"/>
        <v>-</v>
      </c>
      <c r="K135" s="6" t="str">
        <f>IF(OR(C135="-",G135="-"),"-",(G135-C135)/C135)</f>
        <v>-</v>
      </c>
      <c r="L135" s="6" t="str">
        <f t="shared" si="13"/>
        <v>-</v>
      </c>
      <c r="M135" s="6" t="str">
        <f t="shared" si="13"/>
        <v>-</v>
      </c>
      <c r="N135" s="6" t="str">
        <f t="shared" si="13"/>
        <v>-</v>
      </c>
    </row>
    <row r="136" spans="2:14" x14ac:dyDescent="0.2">
      <c r="C136" s="13"/>
    </row>
    <row r="137" spans="2:14" x14ac:dyDescent="0.2">
      <c r="C137" s="13"/>
      <c r="M137" s="14"/>
    </row>
    <row r="138" spans="2:14" x14ac:dyDescent="0.2">
      <c r="C138" s="13"/>
    </row>
    <row r="141" spans="2:14" ht="29.25" customHeight="1" thickBot="1" x14ac:dyDescent="0.25">
      <c r="C141" s="27" t="s">
        <v>103</v>
      </c>
      <c r="D141" s="28"/>
      <c r="E141" s="28"/>
      <c r="F141" s="29"/>
      <c r="G141" s="27" t="s">
        <v>104</v>
      </c>
      <c r="H141" s="28"/>
      <c r="I141" s="28"/>
      <c r="J141" s="29"/>
      <c r="K141" s="30" t="s">
        <v>58</v>
      </c>
      <c r="L141" s="31"/>
      <c r="M141" s="31"/>
      <c r="N141" s="31"/>
    </row>
    <row r="142" spans="2:14" ht="57.75" customHeight="1" thickBot="1" x14ac:dyDescent="0.25">
      <c r="C142" s="12" t="s">
        <v>60</v>
      </c>
      <c r="D142" s="12" t="s">
        <v>70</v>
      </c>
      <c r="E142" s="12" t="s">
        <v>69</v>
      </c>
      <c r="F142" s="12" t="s">
        <v>62</v>
      </c>
      <c r="G142" s="12" t="s">
        <v>60</v>
      </c>
      <c r="H142" s="12" t="s">
        <v>70</v>
      </c>
      <c r="I142" s="12" t="s">
        <v>69</v>
      </c>
      <c r="J142" s="12" t="s">
        <v>62</v>
      </c>
      <c r="K142" s="12" t="s">
        <v>60</v>
      </c>
      <c r="L142" s="12" t="s">
        <v>70</v>
      </c>
      <c r="M142" s="12" t="s">
        <v>69</v>
      </c>
      <c r="N142" s="12" t="s">
        <v>62</v>
      </c>
    </row>
    <row r="143" spans="2:14" ht="15" thickBot="1" x14ac:dyDescent="0.25">
      <c r="B143" s="4" t="s">
        <v>71</v>
      </c>
      <c r="C143" s="10">
        <v>0</v>
      </c>
      <c r="D143" s="10">
        <v>0</v>
      </c>
      <c r="E143" s="10">
        <v>0</v>
      </c>
      <c r="F143" s="10">
        <v>0</v>
      </c>
      <c r="G143" s="10">
        <v>0</v>
      </c>
      <c r="H143" s="10">
        <v>0</v>
      </c>
      <c r="I143" s="10">
        <v>0</v>
      </c>
      <c r="J143" s="10">
        <v>0</v>
      </c>
      <c r="K143" s="6" t="str">
        <f>IF(C143=0,"-",(G143-C143)/C143)</f>
        <v>-</v>
      </c>
      <c r="L143" s="6" t="str">
        <f t="shared" ref="L143:N147" si="15">IF(D143=0,"-",(H143-D143)/D143)</f>
        <v>-</v>
      </c>
      <c r="M143" s="6" t="str">
        <f t="shared" si="15"/>
        <v>-</v>
      </c>
      <c r="N143" s="6" t="str">
        <f t="shared" si="15"/>
        <v>-</v>
      </c>
    </row>
    <row r="144" spans="2:14" ht="15" thickBot="1" x14ac:dyDescent="0.25">
      <c r="B144" s="4" t="s">
        <v>72</v>
      </c>
      <c r="C144" s="10">
        <v>0</v>
      </c>
      <c r="D144" s="10">
        <v>0</v>
      </c>
      <c r="E144" s="10">
        <v>0</v>
      </c>
      <c r="F144" s="10">
        <v>0</v>
      </c>
      <c r="G144" s="10">
        <v>0</v>
      </c>
      <c r="H144" s="10">
        <v>0</v>
      </c>
      <c r="I144" s="10">
        <v>0</v>
      </c>
      <c r="J144" s="10">
        <v>0</v>
      </c>
      <c r="K144" s="6" t="str">
        <f t="shared" ref="K144:K147" si="16">IF(C144=0,"-",(G144-C144)/C144)</f>
        <v>-</v>
      </c>
      <c r="L144" s="6" t="str">
        <f t="shared" si="15"/>
        <v>-</v>
      </c>
      <c r="M144" s="6" t="str">
        <f t="shared" si="15"/>
        <v>-</v>
      </c>
      <c r="N144" s="6" t="str">
        <f t="shared" si="15"/>
        <v>-</v>
      </c>
    </row>
    <row r="145" spans="2:14" ht="15" thickBot="1" x14ac:dyDescent="0.25">
      <c r="B145" s="4" t="s">
        <v>73</v>
      </c>
      <c r="C145" s="10">
        <v>1</v>
      </c>
      <c r="D145" s="10">
        <v>0</v>
      </c>
      <c r="E145" s="10">
        <v>0</v>
      </c>
      <c r="F145" s="10">
        <v>1</v>
      </c>
      <c r="G145" s="10">
        <v>0</v>
      </c>
      <c r="H145" s="10">
        <v>0</v>
      </c>
      <c r="I145" s="10">
        <v>0</v>
      </c>
      <c r="J145" s="10">
        <v>0</v>
      </c>
      <c r="K145" s="6">
        <f t="shared" si="16"/>
        <v>-1</v>
      </c>
      <c r="L145" s="6" t="str">
        <f t="shared" si="15"/>
        <v>-</v>
      </c>
      <c r="M145" s="6" t="str">
        <f t="shared" si="15"/>
        <v>-</v>
      </c>
      <c r="N145" s="6">
        <f t="shared" si="15"/>
        <v>-1</v>
      </c>
    </row>
    <row r="146" spans="2:14" ht="15" thickBot="1" x14ac:dyDescent="0.25">
      <c r="B146" s="4" t="s">
        <v>74</v>
      </c>
      <c r="C146" s="10">
        <v>1</v>
      </c>
      <c r="D146" s="10">
        <v>0</v>
      </c>
      <c r="E146" s="10">
        <v>0</v>
      </c>
      <c r="F146" s="10">
        <v>1</v>
      </c>
      <c r="G146" s="10">
        <v>0</v>
      </c>
      <c r="H146" s="10">
        <v>0</v>
      </c>
      <c r="I146" s="10">
        <v>0</v>
      </c>
      <c r="J146" s="10">
        <v>0</v>
      </c>
      <c r="K146" s="6">
        <f t="shared" si="16"/>
        <v>-1</v>
      </c>
      <c r="L146" s="6" t="str">
        <f t="shared" si="15"/>
        <v>-</v>
      </c>
      <c r="M146" s="6" t="str">
        <f t="shared" si="15"/>
        <v>-</v>
      </c>
      <c r="N146" s="6">
        <f t="shared" si="15"/>
        <v>-1</v>
      </c>
    </row>
    <row r="147" spans="2:14" ht="15" thickBot="1" x14ac:dyDescent="0.25">
      <c r="B147" s="4" t="s">
        <v>75</v>
      </c>
      <c r="C147" s="10">
        <v>0</v>
      </c>
      <c r="D147" s="10">
        <v>0</v>
      </c>
      <c r="E147" s="10">
        <v>0</v>
      </c>
      <c r="F147" s="10">
        <v>0</v>
      </c>
      <c r="G147" s="10">
        <v>0</v>
      </c>
      <c r="H147" s="10">
        <v>0</v>
      </c>
      <c r="I147" s="10">
        <v>0</v>
      </c>
      <c r="J147" s="10">
        <v>0</v>
      </c>
      <c r="K147" s="6" t="str">
        <f t="shared" si="16"/>
        <v>-</v>
      </c>
      <c r="L147" s="6" t="str">
        <f t="shared" si="15"/>
        <v>-</v>
      </c>
      <c r="M147" s="6" t="str">
        <f t="shared" si="15"/>
        <v>-</v>
      </c>
      <c r="N147" s="6" t="str">
        <f t="shared" si="15"/>
        <v>-</v>
      </c>
    </row>
    <row r="148" spans="2:14" ht="15" thickBot="1" x14ac:dyDescent="0.25">
      <c r="B148" s="7" t="s">
        <v>68</v>
      </c>
      <c r="C148" s="10">
        <v>2</v>
      </c>
      <c r="D148" s="10">
        <v>0</v>
      </c>
      <c r="E148" s="10">
        <v>0</v>
      </c>
      <c r="F148" s="10">
        <v>2</v>
      </c>
      <c r="G148" s="10">
        <v>0</v>
      </c>
      <c r="H148" s="10">
        <v>0</v>
      </c>
      <c r="I148" s="10">
        <v>0</v>
      </c>
      <c r="J148" s="10">
        <v>0</v>
      </c>
      <c r="K148" s="6">
        <f t="shared" ref="K148" si="17">IF(C148=0,"-",(G148-C148)/C148)</f>
        <v>-1</v>
      </c>
      <c r="L148" s="6" t="str">
        <f t="shared" ref="L148" si="18">IF(D148=0,"-",(H148-D148)/D148)</f>
        <v>-</v>
      </c>
      <c r="M148" s="6" t="str">
        <f t="shared" ref="M148" si="19">IF(E148=0,"-",(I148-E148)/E148)</f>
        <v>-</v>
      </c>
      <c r="N148" s="6">
        <f t="shared" ref="N148" si="20">IF(F148=0,"-",(J148-F148)/F148)</f>
        <v>-1</v>
      </c>
    </row>
    <row r="149" spans="2:14" ht="29.25" thickBot="1" x14ac:dyDescent="0.25">
      <c r="B149" s="7" t="s">
        <v>76</v>
      </c>
      <c r="C149" s="6" t="str">
        <f t="shared" ref="C149:J150" si="21">IF(C143=0,"-",(C143/(C143+C145)))</f>
        <v>-</v>
      </c>
      <c r="D149" s="6" t="str">
        <f t="shared" si="21"/>
        <v>-</v>
      </c>
      <c r="E149" s="6" t="str">
        <f t="shared" si="21"/>
        <v>-</v>
      </c>
      <c r="F149" s="6" t="str">
        <f t="shared" si="21"/>
        <v>-</v>
      </c>
      <c r="G149" s="6" t="str">
        <f t="shared" si="21"/>
        <v>-</v>
      </c>
      <c r="H149" s="6" t="str">
        <f t="shared" si="21"/>
        <v>-</v>
      </c>
      <c r="I149" s="6" t="str">
        <f t="shared" si="21"/>
        <v>-</v>
      </c>
      <c r="J149" s="6" t="str">
        <f t="shared" si="21"/>
        <v>-</v>
      </c>
      <c r="K149" s="6" t="str">
        <f>IF(OR(C149="-",G149="-"),"-",(G149-C149)/C149)</f>
        <v>-</v>
      </c>
      <c r="L149" s="6" t="str">
        <f t="shared" ref="L149:N150" si="22">IF(OR(D149="-",H149="-"),"-",(H149-D149)/D149)</f>
        <v>-</v>
      </c>
      <c r="M149" s="6" t="str">
        <f t="shared" si="22"/>
        <v>-</v>
      </c>
      <c r="N149" s="6" t="str">
        <f t="shared" si="22"/>
        <v>-</v>
      </c>
    </row>
    <row r="150" spans="2:14" ht="29.25" thickBot="1" x14ac:dyDescent="0.25">
      <c r="B150" s="7" t="s">
        <v>77</v>
      </c>
      <c r="C150" s="6" t="str">
        <f t="shared" si="21"/>
        <v>-</v>
      </c>
      <c r="D150" s="6" t="str">
        <f t="shared" si="21"/>
        <v>-</v>
      </c>
      <c r="E150" s="6" t="str">
        <f t="shared" si="21"/>
        <v>-</v>
      </c>
      <c r="F150" s="6" t="str">
        <f t="shared" si="21"/>
        <v>-</v>
      </c>
      <c r="G150" s="6" t="str">
        <f t="shared" si="21"/>
        <v>-</v>
      </c>
      <c r="H150" s="6" t="str">
        <f t="shared" si="21"/>
        <v>-</v>
      </c>
      <c r="I150" s="6" t="str">
        <f t="shared" si="21"/>
        <v>-</v>
      </c>
      <c r="J150" s="6" t="str">
        <f t="shared" si="21"/>
        <v>-</v>
      </c>
      <c r="K150" s="6" t="str">
        <f>IF(OR(C150="-",G150="-"),"-",(G150-C150)/C150)</f>
        <v>-</v>
      </c>
      <c r="L150" s="6" t="str">
        <f t="shared" si="22"/>
        <v>-</v>
      </c>
      <c r="M150" s="6" t="str">
        <f t="shared" si="22"/>
        <v>-</v>
      </c>
      <c r="N150" s="6" t="str">
        <f t="shared" si="22"/>
        <v>-</v>
      </c>
    </row>
    <row r="151" spans="2:14" ht="14.25" x14ac:dyDescent="0.2">
      <c r="B151" s="7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</row>
    <row r="154" spans="2:14" ht="14.25" x14ac:dyDescent="0.2">
      <c r="B154" s="7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</row>
    <row r="155" spans="2:14" ht="14.25" x14ac:dyDescent="0.2">
      <c r="B155" s="7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</row>
    <row r="156" spans="2:14" ht="29.25" customHeight="1" thickBot="1" x14ac:dyDescent="0.25">
      <c r="B156" s="7"/>
      <c r="C156" s="8" t="s">
        <v>103</v>
      </c>
      <c r="D156" s="8" t="s">
        <v>104</v>
      </c>
      <c r="E156" s="8" t="s">
        <v>99</v>
      </c>
    </row>
    <row r="157" spans="2:14" ht="15" thickBot="1" x14ac:dyDescent="0.25">
      <c r="B157" s="4" t="s">
        <v>94</v>
      </c>
      <c r="C157" s="19">
        <v>2</v>
      </c>
      <c r="D157" s="19">
        <v>0</v>
      </c>
      <c r="E157" s="18">
        <f>IF(C157=0,"-",(D157-C157)/C157)</f>
        <v>-1</v>
      </c>
      <c r="F157" s="18"/>
      <c r="G157" s="18"/>
      <c r="H157" s="18"/>
      <c r="I157" s="18"/>
      <c r="J157" s="18"/>
      <c r="K157" s="18"/>
      <c r="L157" s="18"/>
      <c r="M157" s="18"/>
      <c r="N157" s="18"/>
    </row>
    <row r="158" spans="2:14" ht="15" thickBot="1" x14ac:dyDescent="0.25">
      <c r="B158" s="4" t="s">
        <v>95</v>
      </c>
      <c r="C158" s="19">
        <v>0</v>
      </c>
      <c r="D158" s="19">
        <v>0</v>
      </c>
      <c r="E158" s="18" t="str">
        <f t="shared" ref="E158:E159" si="23">IF(C158=0,"-",(D158-C158)/C158)</f>
        <v>-</v>
      </c>
      <c r="F158" s="18"/>
      <c r="G158" s="18"/>
      <c r="H158" s="18"/>
      <c r="I158" s="18"/>
      <c r="J158" s="18"/>
      <c r="K158" s="18"/>
      <c r="L158" s="18"/>
      <c r="M158" s="18"/>
      <c r="N158" s="18"/>
    </row>
    <row r="159" spans="2:14" ht="15" thickBot="1" x14ac:dyDescent="0.25">
      <c r="B159" s="4" t="s">
        <v>96</v>
      </c>
      <c r="C159" s="19">
        <v>0</v>
      </c>
      <c r="D159" s="19">
        <v>0</v>
      </c>
      <c r="E159" s="18" t="str">
        <f t="shared" si="23"/>
        <v>-</v>
      </c>
      <c r="F159" s="18"/>
      <c r="G159" s="18"/>
      <c r="H159" s="18"/>
      <c r="I159" s="18"/>
      <c r="J159" s="18"/>
      <c r="K159" s="18"/>
      <c r="L159" s="18"/>
      <c r="M159" s="18"/>
      <c r="N159" s="18"/>
    </row>
    <row r="160" spans="2:14" ht="15" thickBot="1" x14ac:dyDescent="0.25">
      <c r="B160" s="4" t="s">
        <v>97</v>
      </c>
      <c r="C160" s="18">
        <f>IF(C157=0,"-",C157/(C157+C158+C159))</f>
        <v>1</v>
      </c>
      <c r="D160" s="18" t="str">
        <f>IF(D157=0,"-",D157/(D157+D158+D159))</f>
        <v>-</v>
      </c>
      <c r="E160" s="18" t="str">
        <f>IF(OR(C160="-",D160="-"),"-",(D160-C160)/C160)</f>
        <v>-</v>
      </c>
      <c r="F160" s="18"/>
      <c r="G160" s="18"/>
      <c r="H160" s="18"/>
      <c r="I160" s="18"/>
      <c r="J160" s="18"/>
      <c r="K160" s="18"/>
      <c r="L160" s="18"/>
      <c r="M160" s="18"/>
      <c r="N160" s="18"/>
    </row>
    <row r="161" spans="2:14" ht="14.25" x14ac:dyDescent="0.2">
      <c r="B161" s="7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</row>
    <row r="162" spans="2:14" ht="14.25" x14ac:dyDescent="0.2">
      <c r="B162" s="7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</row>
    <row r="163" spans="2:14" ht="14.25" x14ac:dyDescent="0.2">
      <c r="B163" s="7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</row>
    <row r="165" spans="2:14" ht="42.75" customHeight="1" thickBot="1" x14ac:dyDescent="0.25">
      <c r="C165" s="8" t="s">
        <v>103</v>
      </c>
      <c r="D165" s="8" t="s">
        <v>104</v>
      </c>
      <c r="E165" s="8" t="s">
        <v>99</v>
      </c>
    </row>
    <row r="166" spans="2:14" ht="20.100000000000001" customHeight="1" thickBot="1" x14ac:dyDescent="0.25">
      <c r="B166" s="4" t="s">
        <v>38</v>
      </c>
      <c r="C166" s="5">
        <v>1</v>
      </c>
      <c r="D166" s="5">
        <v>0</v>
      </c>
      <c r="E166" s="6">
        <f>IF(C166=0,"-",(D166-C166)/C166)</f>
        <v>-1</v>
      </c>
    </row>
    <row r="167" spans="2:14" ht="20.100000000000001" customHeight="1" thickBot="1" x14ac:dyDescent="0.25">
      <c r="B167" s="4" t="s">
        <v>41</v>
      </c>
      <c r="C167" s="5">
        <v>1</v>
      </c>
      <c r="D167" s="5">
        <v>0</v>
      </c>
      <c r="E167" s="6">
        <f t="shared" ref="E167:E168" si="24">IF(C167=0,"-",(D167-C167)/C167)</f>
        <v>-1</v>
      </c>
    </row>
    <row r="168" spans="2:14" ht="20.100000000000001" customHeight="1" thickBot="1" x14ac:dyDescent="0.25">
      <c r="B168" s="4" t="s">
        <v>42</v>
      </c>
      <c r="C168" s="5">
        <v>0</v>
      </c>
      <c r="D168" s="5">
        <v>0</v>
      </c>
      <c r="E168" s="6" t="str">
        <f t="shared" si="24"/>
        <v>-</v>
      </c>
    </row>
    <row r="169" spans="2:14" ht="20.100000000000001" customHeight="1" thickBot="1" x14ac:dyDescent="0.25">
      <c r="B169" s="4" t="s">
        <v>98</v>
      </c>
      <c r="C169" s="6">
        <f>IF(C166=0,"-",(C167+C168)/C166)</f>
        <v>1</v>
      </c>
      <c r="D169" s="6" t="str">
        <f>IF(D166=0,"-",(D167+D168)/D166)</f>
        <v>-</v>
      </c>
      <c r="E169" s="6" t="str">
        <f t="shared" ref="E169:E171" si="25">IF(OR(C169="-",D169="-"),"-",(D169-C169)/C169)</f>
        <v>-</v>
      </c>
    </row>
    <row r="170" spans="2:14" ht="20.100000000000001" customHeight="1" thickBot="1" x14ac:dyDescent="0.25">
      <c r="B170" s="4" t="s">
        <v>39</v>
      </c>
      <c r="C170" s="6">
        <v>1</v>
      </c>
      <c r="D170" s="6" t="s">
        <v>105</v>
      </c>
      <c r="E170" s="6" t="str">
        <f t="shared" si="25"/>
        <v>-</v>
      </c>
    </row>
    <row r="171" spans="2:14" ht="20.100000000000001" customHeight="1" thickBot="1" x14ac:dyDescent="0.25">
      <c r="B171" s="4" t="s">
        <v>40</v>
      </c>
      <c r="C171" s="6" t="s">
        <v>105</v>
      </c>
      <c r="D171" s="6" t="s">
        <v>105</v>
      </c>
      <c r="E171" s="6" t="str">
        <f t="shared" si="25"/>
        <v>-</v>
      </c>
    </row>
    <row r="172" spans="2:14" ht="20.100000000000001" customHeight="1" x14ac:dyDescent="0.2">
      <c r="B172" s="7"/>
      <c r="C172" s="18"/>
      <c r="D172" s="18"/>
      <c r="E172" s="18"/>
    </row>
    <row r="177" spans="2:8" ht="42.75" customHeight="1" thickBot="1" x14ac:dyDescent="0.25">
      <c r="C177" s="8" t="s">
        <v>103</v>
      </c>
      <c r="D177" s="8" t="s">
        <v>104</v>
      </c>
      <c r="E177" s="8" t="s">
        <v>99</v>
      </c>
    </row>
    <row r="178" spans="2:8" ht="15" thickBot="1" x14ac:dyDescent="0.25">
      <c r="B178" s="15" t="s">
        <v>81</v>
      </c>
      <c r="C178" s="5">
        <v>1</v>
      </c>
      <c r="D178" s="5">
        <v>2</v>
      </c>
      <c r="E178" s="6">
        <f>IF(C178=0,"-",(D178-C178)/C178)</f>
        <v>1</v>
      </c>
      <c r="H178" s="13"/>
    </row>
    <row r="179" spans="2:8" ht="15" thickBot="1" x14ac:dyDescent="0.25">
      <c r="B179" s="4" t="s">
        <v>43</v>
      </c>
      <c r="C179" s="5">
        <v>1</v>
      </c>
      <c r="D179" s="5">
        <v>2</v>
      </c>
      <c r="E179" s="6">
        <f t="shared" ref="E179:E185" si="26">IF(C179=0,"-",(D179-C179)/C179)</f>
        <v>1</v>
      </c>
      <c r="H179" s="13"/>
    </row>
    <row r="180" spans="2:8" ht="15" thickBot="1" x14ac:dyDescent="0.25">
      <c r="B180" s="4" t="s">
        <v>47</v>
      </c>
      <c r="C180" s="5">
        <v>0</v>
      </c>
      <c r="D180" s="5">
        <v>0</v>
      </c>
      <c r="E180" s="6" t="str">
        <f t="shared" si="26"/>
        <v>-</v>
      </c>
      <c r="H180" s="13"/>
    </row>
    <row r="181" spans="2:8" ht="15" thickBot="1" x14ac:dyDescent="0.25">
      <c r="B181" s="4" t="s">
        <v>78</v>
      </c>
      <c r="C181" s="5">
        <v>0</v>
      </c>
      <c r="D181" s="5">
        <v>0</v>
      </c>
      <c r="E181" s="6" t="str">
        <f t="shared" si="26"/>
        <v>-</v>
      </c>
      <c r="H181" s="13"/>
    </row>
    <row r="182" spans="2:8" ht="15" thickBot="1" x14ac:dyDescent="0.25">
      <c r="B182" s="15" t="s">
        <v>79</v>
      </c>
      <c r="C182" s="5">
        <v>2</v>
      </c>
      <c r="D182" s="5">
        <v>0</v>
      </c>
      <c r="E182" s="6">
        <f t="shared" si="26"/>
        <v>-1</v>
      </c>
      <c r="H182" s="13"/>
    </row>
    <row r="183" spans="2:8" ht="15" thickBot="1" x14ac:dyDescent="0.25">
      <c r="B183" s="4" t="s">
        <v>47</v>
      </c>
      <c r="C183" s="5">
        <v>2</v>
      </c>
      <c r="D183" s="5">
        <v>0</v>
      </c>
      <c r="E183" s="6">
        <f t="shared" si="26"/>
        <v>-1</v>
      </c>
      <c r="H183" s="13"/>
    </row>
    <row r="184" spans="2:8" ht="15" thickBot="1" x14ac:dyDescent="0.25">
      <c r="B184" s="4" t="s">
        <v>70</v>
      </c>
      <c r="C184" s="5">
        <v>0</v>
      </c>
      <c r="D184" s="5">
        <v>0</v>
      </c>
      <c r="E184" s="6" t="str">
        <f t="shared" si="26"/>
        <v>-</v>
      </c>
      <c r="H184" s="13"/>
    </row>
    <row r="185" spans="2:8" ht="15" thickBot="1" x14ac:dyDescent="0.25">
      <c r="B185" s="4" t="s">
        <v>80</v>
      </c>
      <c r="C185" s="5">
        <v>0</v>
      </c>
      <c r="D185" s="5">
        <v>0</v>
      </c>
      <c r="E185" s="6" t="str">
        <f t="shared" si="26"/>
        <v>-</v>
      </c>
      <c r="H185" s="13"/>
    </row>
    <row r="196" spans="2:5" ht="42.75" customHeight="1" thickBot="1" x14ac:dyDescent="0.25">
      <c r="C196" s="8" t="s">
        <v>103</v>
      </c>
      <c r="D196" s="8" t="s">
        <v>104</v>
      </c>
      <c r="E196" s="8" t="s">
        <v>99</v>
      </c>
    </row>
    <row r="197" spans="2:5" ht="15" thickBot="1" x14ac:dyDescent="0.25">
      <c r="B197" s="4" t="s">
        <v>82</v>
      </c>
      <c r="C197" s="5">
        <v>1</v>
      </c>
      <c r="D197" s="5">
        <v>4</v>
      </c>
      <c r="E197" s="6">
        <f t="shared" ref="E197:E200" si="27">IF(C197=0,"-",(D197-C197)/C197)</f>
        <v>3</v>
      </c>
    </row>
    <row r="198" spans="2:5" ht="15" thickBot="1" x14ac:dyDescent="0.25">
      <c r="B198" s="4" t="s">
        <v>83</v>
      </c>
      <c r="C198" s="5">
        <v>0</v>
      </c>
      <c r="D198" s="5">
        <v>0</v>
      </c>
      <c r="E198" s="6" t="str">
        <f t="shared" si="27"/>
        <v>-</v>
      </c>
    </row>
    <row r="199" spans="2:5" ht="15" thickBot="1" x14ac:dyDescent="0.25">
      <c r="B199" s="4" t="s">
        <v>84</v>
      </c>
      <c r="C199" s="5">
        <v>1</v>
      </c>
      <c r="D199" s="5">
        <v>4</v>
      </c>
      <c r="E199" s="6">
        <f t="shared" si="27"/>
        <v>3</v>
      </c>
    </row>
    <row r="200" spans="2:5" ht="15" thickBot="1" x14ac:dyDescent="0.25">
      <c r="B200" s="4" t="s">
        <v>85</v>
      </c>
      <c r="C200" s="5">
        <v>1</v>
      </c>
      <c r="D200" s="5">
        <v>4</v>
      </c>
      <c r="E200" s="6">
        <f t="shared" si="27"/>
        <v>3</v>
      </c>
    </row>
    <row r="201" spans="2:5" ht="14.25" x14ac:dyDescent="0.2">
      <c r="B201" s="7"/>
      <c r="C201" s="19"/>
      <c r="D201" s="19"/>
      <c r="E201" s="18"/>
    </row>
    <row r="206" spans="2:5" ht="42.75" customHeight="1" thickBot="1" x14ac:dyDescent="0.25">
      <c r="C206" s="8" t="s">
        <v>103</v>
      </c>
      <c r="D206" s="8" t="s">
        <v>104</v>
      </c>
      <c r="E206" s="8" t="s">
        <v>99</v>
      </c>
    </row>
    <row r="207" spans="2:5" ht="20.100000000000001" customHeight="1" thickBot="1" x14ac:dyDescent="0.25">
      <c r="B207" s="16" t="s">
        <v>88</v>
      </c>
      <c r="C207" s="5"/>
      <c r="D207" s="5"/>
      <c r="E207" s="6" t="str">
        <f t="shared" ref="E207:E210" si="28">IF(C207=0,"-",(D207-C207)/C207)</f>
        <v>-</v>
      </c>
    </row>
    <row r="208" spans="2:5" ht="20.100000000000001" customHeight="1" thickBot="1" x14ac:dyDescent="0.25">
      <c r="B208" s="17" t="s">
        <v>89</v>
      </c>
      <c r="C208" s="5">
        <v>1</v>
      </c>
      <c r="D208" s="5">
        <v>4</v>
      </c>
      <c r="E208" s="6">
        <f t="shared" si="28"/>
        <v>3</v>
      </c>
    </row>
    <row r="209" spans="2:5" ht="20.100000000000001" customHeight="1" thickBot="1" x14ac:dyDescent="0.25">
      <c r="B209" s="17" t="s">
        <v>86</v>
      </c>
      <c r="C209" s="5">
        <v>1</v>
      </c>
      <c r="D209" s="5">
        <v>4</v>
      </c>
      <c r="E209" s="6">
        <f t="shared" si="28"/>
        <v>3</v>
      </c>
    </row>
    <row r="210" spans="2:5" ht="20.100000000000001" customHeight="1" thickBot="1" x14ac:dyDescent="0.25">
      <c r="B210" s="17" t="s">
        <v>87</v>
      </c>
      <c r="C210" s="5">
        <v>0</v>
      </c>
      <c r="D210" s="5">
        <v>0</v>
      </c>
      <c r="E210" s="6" t="str">
        <f t="shared" si="28"/>
        <v>-</v>
      </c>
    </row>
    <row r="211" spans="2:5" ht="20.100000000000001" customHeight="1" thickBot="1" x14ac:dyDescent="0.25">
      <c r="B211" s="17" t="s">
        <v>90</v>
      </c>
      <c r="C211" s="5"/>
      <c r="D211" s="5"/>
      <c r="E211" s="6"/>
    </row>
    <row r="212" spans="2:5" ht="20.100000000000001" customHeight="1" thickBot="1" x14ac:dyDescent="0.25">
      <c r="B212" s="17" t="s">
        <v>89</v>
      </c>
      <c r="C212" s="5">
        <v>0</v>
      </c>
      <c r="D212" s="5">
        <v>0</v>
      </c>
      <c r="E212" s="6" t="str">
        <f>IF(C212=0,"-",(D212-C212)/C212)</f>
        <v>-</v>
      </c>
    </row>
    <row r="213" spans="2:5" ht="15" thickBot="1" x14ac:dyDescent="0.25">
      <c r="B213" s="17" t="s">
        <v>86</v>
      </c>
      <c r="C213" s="5">
        <v>0</v>
      </c>
      <c r="D213" s="5">
        <v>0</v>
      </c>
      <c r="E213" s="6" t="str">
        <f t="shared" ref="E213:E214" si="29">IF(C213=0,"-",(D213-C213)/C213)</f>
        <v>-</v>
      </c>
    </row>
    <row r="214" spans="2:5" ht="15" thickBot="1" x14ac:dyDescent="0.25">
      <c r="B214" s="17" t="s">
        <v>87</v>
      </c>
      <c r="C214" s="5">
        <v>0</v>
      </c>
      <c r="D214" s="5">
        <v>0</v>
      </c>
      <c r="E214" s="6" t="str">
        <f t="shared" si="29"/>
        <v>-</v>
      </c>
    </row>
    <row r="215" spans="2:5" ht="14.25" x14ac:dyDescent="0.2">
      <c r="B215" s="21"/>
      <c r="C215" s="19"/>
      <c r="D215" s="19"/>
      <c r="E215" s="18"/>
    </row>
    <row r="220" spans="2:5" ht="42.75" customHeight="1" thickBot="1" x14ac:dyDescent="0.25">
      <c r="C220" s="8" t="s">
        <v>103</v>
      </c>
      <c r="D220" s="8" t="s">
        <v>104</v>
      </c>
      <c r="E220" s="8" t="s">
        <v>99</v>
      </c>
    </row>
    <row r="221" spans="2:5" ht="15" thickBot="1" x14ac:dyDescent="0.25">
      <c r="B221" s="16" t="s">
        <v>91</v>
      </c>
      <c r="C221" s="5">
        <v>2</v>
      </c>
      <c r="D221" s="5">
        <v>1</v>
      </c>
      <c r="E221" s="6">
        <f t="shared" ref="E221:E223" si="30">IF(C221=0,"-",(D221-C221)/C221)</f>
        <v>-0.5</v>
      </c>
    </row>
    <row r="222" spans="2:5" ht="15" thickBot="1" x14ac:dyDescent="0.25">
      <c r="B222" s="16" t="s">
        <v>92</v>
      </c>
      <c r="C222" s="5">
        <v>1</v>
      </c>
      <c r="D222" s="5">
        <v>4</v>
      </c>
      <c r="E222" s="6">
        <f t="shared" si="30"/>
        <v>3</v>
      </c>
    </row>
    <row r="223" spans="2:5" ht="15" thickBot="1" x14ac:dyDescent="0.25">
      <c r="B223" s="16" t="s">
        <v>93</v>
      </c>
      <c r="C223" s="5">
        <v>2</v>
      </c>
      <c r="D223" s="5">
        <v>1</v>
      </c>
      <c r="E223" s="6">
        <f t="shared" si="30"/>
        <v>-0.5</v>
      </c>
    </row>
    <row r="224" spans="2:5" ht="15" thickBot="1" x14ac:dyDescent="0.25">
      <c r="C224" s="5"/>
      <c r="D224" s="5"/>
      <c r="E224" s="6"/>
    </row>
    <row r="225" spans="3:5" ht="15" thickBot="1" x14ac:dyDescent="0.25">
      <c r="C225" s="5"/>
      <c r="D225" s="5"/>
      <c r="E225" s="6"/>
    </row>
    <row r="226" spans="3:5" ht="15" thickBot="1" x14ac:dyDescent="0.25">
      <c r="C226" s="5"/>
      <c r="D226" s="5"/>
      <c r="E226" s="6"/>
    </row>
    <row r="227" spans="3:5" ht="15" thickBot="1" x14ac:dyDescent="0.25">
      <c r="C227" s="5"/>
      <c r="D227" s="5"/>
      <c r="E227" s="6"/>
    </row>
    <row r="228" spans="3:5" ht="15" thickBot="1" x14ac:dyDescent="0.25">
      <c r="C228" s="5"/>
      <c r="D228" s="5"/>
      <c r="E228" s="6"/>
    </row>
  </sheetData>
  <mergeCells count="6">
    <mergeCell ref="C126:F126"/>
    <mergeCell ref="G126:J126"/>
    <mergeCell ref="K126:N126"/>
    <mergeCell ref="C141:F141"/>
    <mergeCell ref="G141:J141"/>
    <mergeCell ref="K141:N141"/>
  </mergeCells>
  <pageMargins left="0.70866141732283472" right="0.70866141732283472" top="0.74803149606299213" bottom="0.74803149606299213" header="0.31496062992125984" footer="0.31496062992125984"/>
  <pageSetup paperSize="9" scale="35" fitToWidth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Portada</vt:lpstr>
      <vt:lpstr>Andalucía</vt:lpstr>
      <vt:lpstr>Aragón</vt:lpstr>
      <vt:lpstr>Asturias</vt:lpstr>
      <vt:lpstr>Illes Balears</vt:lpstr>
      <vt:lpstr>Canarias</vt:lpstr>
      <vt:lpstr>Cantabria</vt:lpstr>
      <vt:lpstr>Castilla y León</vt:lpstr>
      <vt:lpstr>Castilla La Mancha</vt:lpstr>
      <vt:lpstr>Cataluña</vt:lpstr>
      <vt:lpstr>Com. Valenciana</vt:lpstr>
      <vt:lpstr>Extremadura</vt:lpstr>
      <vt:lpstr>Galicia</vt:lpstr>
      <vt:lpstr>Com. Madrid</vt:lpstr>
      <vt:lpstr>Región de Murcia</vt:lpstr>
      <vt:lpstr>Navarra</vt:lpstr>
      <vt:lpstr>Pais Vasco</vt:lpstr>
      <vt:lpstr>La Rioja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Gregorio Manuel Otero Cuevas</dc:creator>
  <cp:lastModifiedBy>Gregorio Manuel Otero Cuevas</cp:lastModifiedBy>
  <cp:lastPrinted>2021-09-21T11:19:34Z</cp:lastPrinted>
  <dcterms:created xsi:type="dcterms:W3CDTF">2018-12-19T10:40:38Z</dcterms:created>
  <dcterms:modified xsi:type="dcterms:W3CDTF">2024-04-17T08:04:35Z</dcterms:modified>
</cp:coreProperties>
</file>